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 activeTab="1"/>
  </bookViews>
  <sheets>
    <sheet name="Markdown Opt" sheetId="2" r:id="rId1"/>
    <sheet name="Price test" sheetId="1" r:id="rId2"/>
  </sheets>
  <calcPr calcId="145621"/>
</workbook>
</file>

<file path=xl/calcChain.xml><?xml version="1.0" encoding="utf-8"?>
<calcChain xmlns="http://schemas.openxmlformats.org/spreadsheetml/2006/main">
  <c r="B15" i="1" l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14" i="1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37" i="2"/>
  <c r="G38" i="2"/>
  <c r="G39" i="2"/>
  <c r="G40" i="2"/>
  <c r="G41" i="2"/>
  <c r="G42" i="2"/>
  <c r="G43" i="2"/>
  <c r="G44" i="2"/>
  <c r="G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37" i="2"/>
  <c r="C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15" i="2"/>
  <c r="C14" i="2"/>
  <c r="G13" i="2"/>
  <c r="F13" i="2"/>
  <c r="G8" i="2"/>
  <c r="G9" i="2"/>
  <c r="G10" i="2"/>
  <c r="G11" i="2"/>
  <c r="G12" i="2"/>
  <c r="G7" i="2"/>
  <c r="F8" i="2"/>
  <c r="F9" i="2"/>
  <c r="F10" i="2"/>
  <c r="F11" i="2"/>
  <c r="F12" i="2"/>
  <c r="F7" i="2"/>
</calcChain>
</file>

<file path=xl/sharedStrings.xml><?xml version="1.0" encoding="utf-8"?>
<sst xmlns="http://schemas.openxmlformats.org/spreadsheetml/2006/main" count="31" uniqueCount="27">
  <si>
    <t>unit sales</t>
  </si>
  <si>
    <t>price</t>
  </si>
  <si>
    <t>Item</t>
  </si>
  <si>
    <t>A</t>
  </si>
  <si>
    <t>B</t>
  </si>
  <si>
    <t>C</t>
  </si>
  <si>
    <t>D</t>
  </si>
  <si>
    <t>E</t>
  </si>
  <si>
    <t>F</t>
  </si>
  <si>
    <t>In-stock rate</t>
  </si>
  <si>
    <t>Demand units per week</t>
  </si>
  <si>
    <t>Price</t>
  </si>
  <si>
    <t>Potential Revenue</t>
  </si>
  <si>
    <t>Average lost revenue per week</t>
  </si>
  <si>
    <t>Totals</t>
  </si>
  <si>
    <t>Average</t>
  </si>
  <si>
    <t>Lost revenue</t>
  </si>
  <si>
    <t>Sales lift factor</t>
  </si>
  <si>
    <t>Markdown percent</t>
  </si>
  <si>
    <t>Markdown %</t>
  </si>
  <si>
    <t>Sale price</t>
  </si>
  <si>
    <t>Rest of season sales</t>
  </si>
  <si>
    <t>Rest of season revenue</t>
  </si>
  <si>
    <t>3 weeks left in season</t>
  </si>
  <si>
    <t>10 weeks left in season</t>
  </si>
  <si>
    <t>Profit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</si>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</sst>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Fill="1" applyBorder="1"/>
    <xf numFmtId="10" fontId="0" fillId="0" borderId="0" xfId="0" applyNumberFormat="1"/>
    <xf numFmtId="2" fontId="0" fillId="0" borderId="1" xfId="0" applyNumberFormat="1" applyBorder="1"/>
    <xf numFmtId="1" fontId="0" fillId="0" borderId="1" xfId="0" applyNumberFormat="1" applyBorder="1"/>
    <xf numFmtId="1" fontId="0" fillId="3" borderId="1" xfId="0" applyNumberFormat="1" applyFill="1" applyBorder="1"/>
    <xf numFmtId="1" fontId="0" fillId="0" borderId="0" xfId="0" applyNumberFormat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'Markdown Opt'!$C$20:$C$31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</c:numCache>
            </c:numRef>
          </c:xVal>
          <c:yVal>
            <c:numRef>
              <c:f>'Markdown Opt'!$B$20:$B$31</c:f>
              <c:numCache>
                <c:formatCode>General</c:formatCode>
                <c:ptCount val="12"/>
                <c:pt idx="0">
                  <c:v>1.1000000000000001</c:v>
                </c:pt>
                <c:pt idx="1">
                  <c:v>1.2</c:v>
                </c:pt>
                <c:pt idx="2">
                  <c:v>0.9</c:v>
                </c:pt>
                <c:pt idx="3">
                  <c:v>1.85</c:v>
                </c:pt>
                <c:pt idx="4">
                  <c:v>1.5</c:v>
                </c:pt>
                <c:pt idx="5">
                  <c:v>1.6</c:v>
                </c:pt>
                <c:pt idx="6">
                  <c:v>3.79</c:v>
                </c:pt>
                <c:pt idx="7">
                  <c:v>3</c:v>
                </c:pt>
                <c:pt idx="8">
                  <c:v>2.8</c:v>
                </c:pt>
                <c:pt idx="9">
                  <c:v>5.9</c:v>
                </c:pt>
                <c:pt idx="10">
                  <c:v>5.8</c:v>
                </c:pt>
                <c:pt idx="11">
                  <c:v>7.1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943360"/>
        <c:axId val="226945280"/>
      </c:scatterChart>
      <c:valAx>
        <c:axId val="22694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Markdown percentage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6945280"/>
        <c:crosses val="autoZero"/>
        <c:crossBetween val="midCat"/>
      </c:valAx>
      <c:valAx>
        <c:axId val="226945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Sales lift factor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69433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delete val="1"/>
          </c:dLbls>
          <c:trendline>
            <c:trendlineType val="power"/>
            <c:dispRSqr val="1"/>
            <c:dispEq val="1"/>
            <c:trendlineLbl>
              <c:layout>
                <c:manualLayout>
                  <c:x val="0.17101574803149605"/>
                  <c:y val="-0.202388815981335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200" baseline="0"/>
                      <a:t>y = 118837x</a:t>
                    </a:r>
                    <a:r>
                      <a:rPr lang="en-US" sz="1200" baseline="30000"/>
                      <a:t>-2.54</a:t>
                    </a:r>
                    <a:r>
                      <a:rPr lang="en-US" sz="1200" baseline="0"/>
                      <a:t>
R² = 0.8938</a:t>
                    </a:r>
                    <a:endParaRPr lang="en-US" sz="1200"/>
                  </a:p>
                </c:rich>
              </c:tx>
              <c:numFmt formatCode="General" sourceLinked="0"/>
            </c:trendlineLbl>
          </c:trendline>
          <c:xVal>
            <c:numRef>
              <c:f>'Price test'!$C$6:$C$8</c:f>
              <c:numCache>
                <c:formatCode>General</c:formatCode>
                <c:ptCount val="3"/>
                <c:pt idx="0">
                  <c:v>24.99</c:v>
                </c:pt>
                <c:pt idx="1">
                  <c:v>29.99</c:v>
                </c:pt>
                <c:pt idx="2">
                  <c:v>34.99</c:v>
                </c:pt>
              </c:numCache>
            </c:numRef>
          </c:xVal>
          <c:yVal>
            <c:numRef>
              <c:f>'Price test'!$B$6:$B$8</c:f>
              <c:numCache>
                <c:formatCode>General</c:formatCode>
                <c:ptCount val="3"/>
                <c:pt idx="0">
                  <c:v>31</c:v>
                </c:pt>
                <c:pt idx="1">
                  <c:v>25</c:v>
                </c:pt>
                <c:pt idx="2">
                  <c:v>13</c:v>
                </c:pt>
              </c:numCache>
            </c:numRef>
          </c:yVal>
          <c:smooth val="0"/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227687808"/>
        <c:axId val="227706368"/>
      </c:scatterChart>
      <c:valAx>
        <c:axId val="227687808"/>
        <c:scaling>
          <c:orientation val="minMax"/>
          <c:max val="4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7706368"/>
        <c:crosses val="autoZero"/>
        <c:crossBetween val="midCat"/>
      </c:valAx>
      <c:valAx>
        <c:axId val="227706368"/>
        <c:scaling>
          <c:orientation val="minMax"/>
          <c:max val="50"/>
          <c:min val="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Unit Sales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7687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'Price test'!$C$14:$C$28</c:f>
              <c:numCache>
                <c:formatCode>General</c:formatCode>
                <c:ptCount val="15"/>
                <c:pt idx="0">
                  <c:v>18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  <c:pt idx="5">
                  <c:v>28</c:v>
                </c:pt>
                <c:pt idx="6">
                  <c:v>30</c:v>
                </c:pt>
                <c:pt idx="7">
                  <c:v>32</c:v>
                </c:pt>
                <c:pt idx="8">
                  <c:v>34</c:v>
                </c:pt>
                <c:pt idx="9">
                  <c:v>36</c:v>
                </c:pt>
                <c:pt idx="10">
                  <c:v>38</c:v>
                </c:pt>
                <c:pt idx="11">
                  <c:v>40</c:v>
                </c:pt>
                <c:pt idx="12">
                  <c:v>42</c:v>
                </c:pt>
                <c:pt idx="13">
                  <c:v>44</c:v>
                </c:pt>
                <c:pt idx="14">
                  <c:v>46</c:v>
                </c:pt>
              </c:numCache>
            </c:numRef>
          </c:xVal>
          <c:yVal>
            <c:numRef>
              <c:f>'Price test'!$B$14:$B$28</c:f>
              <c:numCache>
                <c:formatCode>General</c:formatCode>
                <c:ptCount val="15"/>
                <c:pt idx="0">
                  <c:v>0</c:v>
                </c:pt>
                <c:pt idx="1">
                  <c:v>117.85974207019808</c:v>
                </c:pt>
                <c:pt idx="2">
                  <c:v>185.03677975819573</c:v>
                </c:pt>
                <c:pt idx="3">
                  <c:v>222.5186293187403</c:v>
                </c:pt>
                <c:pt idx="4">
                  <c:v>242.10812413919496</c:v>
                </c:pt>
                <c:pt idx="5">
                  <c:v>250.70920517532198</c:v>
                </c:pt>
                <c:pt idx="6">
                  <c:v>252.4904397439588</c:v>
                </c:pt>
                <c:pt idx="7">
                  <c:v>250.03382825700402</c:v>
                </c:pt>
                <c:pt idx="8">
                  <c:v>244.97130345929708</c:v>
                </c:pt>
                <c:pt idx="9">
                  <c:v>238.35037130171364</c:v>
                </c:pt>
                <c:pt idx="10">
                  <c:v>230.85077661032466</c:v>
                </c:pt>
                <c:pt idx="11">
                  <c:v>222.91638035249187</c:v>
                </c:pt>
                <c:pt idx="12">
                  <c:v>214.83731883571454</c:v>
                </c:pt>
                <c:pt idx="13">
                  <c:v>206.80223561669104</c:v>
                </c:pt>
                <c:pt idx="14">
                  <c:v>198.93207769074314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719808"/>
        <c:axId val="227734272"/>
      </c:scatterChart>
      <c:valAx>
        <c:axId val="227719808"/>
        <c:scaling>
          <c:orientation val="minMax"/>
          <c:max val="50"/>
          <c:min val="1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7734272"/>
        <c:crosses val="autoZero"/>
        <c:crossBetween val="midCat"/>
      </c:valAx>
      <c:valAx>
        <c:axId val="227734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Profit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7719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16</xdr:row>
      <xdr:rowOff>109537</xdr:rowOff>
    </xdr:from>
    <xdr:to>
      <xdr:col>13</xdr:col>
      <xdr:colOff>133350</xdr:colOff>
      <xdr:row>30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4</xdr:row>
      <xdr:rowOff>4762</xdr:rowOff>
    </xdr:from>
    <xdr:to>
      <xdr:col>11</xdr:col>
      <xdr:colOff>295275</xdr:colOff>
      <xdr:row>18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561975</xdr:colOff>
      <xdr:row>19</xdr:row>
      <xdr:rowOff>61912</xdr:rowOff>
    </xdr:from>
    <xdr:to>
      <xdr:col>11</xdr:col>
      <xdr:colOff>257175</xdr:colOff>
      <xdr:row>33</xdr:row>
      <xdr:rowOff>138112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55"/>
  <sheetViews>
    <sheetView workbookViewId="0">
      <selection activeCell="E24" sqref="E24"/>
    </sheetView>
  </sheetViews>
  <sheetFormatPr defaultRowHeight="15" x14ac:dyDescent="0.25"/>
  <cols>
    <col min="2" max="2" width="14.28515625" bestFit="1" customWidth="1"/>
    <col min="3" max="3" width="11.5703125" customWidth="1"/>
  </cols>
  <sheetData>
    <row r="6" spans="2:7" ht="75" x14ac:dyDescent="0.25">
      <c r="B6" s="1" t="s">
        <v>2</v>
      </c>
      <c r="C6" s="2" t="s">
        <v>9</v>
      </c>
      <c r="D6" s="2" t="s">
        <v>10</v>
      </c>
      <c r="E6" s="1" t="s">
        <v>11</v>
      </c>
      <c r="F6" s="2" t="s">
        <v>12</v>
      </c>
      <c r="G6" s="2" t="s">
        <v>13</v>
      </c>
    </row>
    <row r="7" spans="2:7" x14ac:dyDescent="0.25">
      <c r="B7" s="3" t="s">
        <v>3</v>
      </c>
      <c r="C7" s="3">
        <v>0.99</v>
      </c>
      <c r="D7" s="3">
        <v>0.25</v>
      </c>
      <c r="E7" s="3">
        <v>10</v>
      </c>
      <c r="F7" s="3">
        <f>E7*D7</f>
        <v>2.5</v>
      </c>
      <c r="G7" s="3">
        <f>(1-C7)*E7*D7</f>
        <v>2.5000000000000022E-2</v>
      </c>
    </row>
    <row r="8" spans="2:7" x14ac:dyDescent="0.25">
      <c r="B8" s="3" t="s">
        <v>4</v>
      </c>
      <c r="C8" s="3">
        <v>0.99</v>
      </c>
      <c r="D8" s="3">
        <v>0.5</v>
      </c>
      <c r="E8" s="3">
        <v>9</v>
      </c>
      <c r="F8" s="3">
        <f t="shared" ref="F8:F12" si="0">E8*D8</f>
        <v>4.5</v>
      </c>
      <c r="G8" s="3">
        <f t="shared" ref="G8:G12" si="1">(1-C8)*E8*D8</f>
        <v>4.500000000000004E-2</v>
      </c>
    </row>
    <row r="9" spans="2:7" x14ac:dyDescent="0.25">
      <c r="B9" s="3" t="s">
        <v>5</v>
      </c>
      <c r="C9" s="3">
        <v>0.99</v>
      </c>
      <c r="D9" s="3">
        <v>1</v>
      </c>
      <c r="E9" s="3">
        <v>5</v>
      </c>
      <c r="F9" s="3">
        <f t="shared" si="0"/>
        <v>5</v>
      </c>
      <c r="G9" s="3">
        <f t="shared" si="1"/>
        <v>5.0000000000000044E-2</v>
      </c>
    </row>
    <row r="10" spans="2:7" x14ac:dyDescent="0.25">
      <c r="B10" s="3" t="s">
        <v>6</v>
      </c>
      <c r="C10" s="3">
        <v>0.99</v>
      </c>
      <c r="D10" s="3">
        <v>0.4</v>
      </c>
      <c r="E10" s="3">
        <v>15</v>
      </c>
      <c r="F10" s="3">
        <f t="shared" si="0"/>
        <v>6</v>
      </c>
      <c r="G10" s="3">
        <f t="shared" si="1"/>
        <v>6.0000000000000053E-2</v>
      </c>
    </row>
    <row r="11" spans="2:7" x14ac:dyDescent="0.25">
      <c r="B11" s="3" t="s">
        <v>7</v>
      </c>
      <c r="C11" s="3">
        <v>0.99</v>
      </c>
      <c r="D11" s="3">
        <v>0.9</v>
      </c>
      <c r="E11" s="3">
        <v>10</v>
      </c>
      <c r="F11" s="3">
        <f t="shared" si="0"/>
        <v>9</v>
      </c>
      <c r="G11" s="3">
        <f t="shared" si="1"/>
        <v>9.000000000000008E-2</v>
      </c>
    </row>
    <row r="12" spans="2:7" x14ac:dyDescent="0.25">
      <c r="B12" s="3" t="s">
        <v>8</v>
      </c>
      <c r="C12" s="3">
        <v>0.75</v>
      </c>
      <c r="D12" s="3">
        <v>10</v>
      </c>
      <c r="E12" s="3">
        <v>100</v>
      </c>
      <c r="F12" s="3">
        <f t="shared" si="0"/>
        <v>1000</v>
      </c>
      <c r="G12" s="3">
        <f t="shared" si="1"/>
        <v>250</v>
      </c>
    </row>
    <row r="13" spans="2:7" x14ac:dyDescent="0.25">
      <c r="B13" s="4" t="s">
        <v>14</v>
      </c>
      <c r="C13" s="3"/>
      <c r="D13" s="3"/>
      <c r="E13" s="3"/>
      <c r="F13" s="4">
        <f>SUM(F7:F12)</f>
        <v>1027</v>
      </c>
      <c r="G13" s="4">
        <f>SUM(G7:G12)</f>
        <v>250.27</v>
      </c>
    </row>
    <row r="14" spans="2:7" x14ac:dyDescent="0.25">
      <c r="B14" s="4" t="s">
        <v>15</v>
      </c>
      <c r="C14" s="3">
        <f>AVERAGE(C7:C12)</f>
        <v>0.95000000000000007</v>
      </c>
      <c r="D14" s="3"/>
      <c r="E14" s="3"/>
      <c r="F14" s="3"/>
      <c r="G14" s="3"/>
    </row>
    <row r="15" spans="2:7" x14ac:dyDescent="0.25">
      <c r="B15" t="s">
        <v>16</v>
      </c>
      <c r="C15" s="5">
        <f>G13/F13</f>
        <v>0.24369036027263877</v>
      </c>
    </row>
    <row r="19" spans="2:3" ht="30" x14ac:dyDescent="0.25">
      <c r="B19" s="2" t="s">
        <v>17</v>
      </c>
      <c r="C19" s="2" t="s">
        <v>18</v>
      </c>
    </row>
    <row r="20" spans="2:3" x14ac:dyDescent="0.25">
      <c r="B20" s="11">
        <v>1.1000000000000001</v>
      </c>
      <c r="C20" s="11">
        <v>1</v>
      </c>
    </row>
    <row r="21" spans="2:3" x14ac:dyDescent="0.25">
      <c r="B21" s="11">
        <v>1.2</v>
      </c>
      <c r="C21" s="11">
        <v>1</v>
      </c>
    </row>
    <row r="22" spans="2:3" x14ac:dyDescent="0.25">
      <c r="B22" s="11">
        <v>0.9</v>
      </c>
      <c r="C22" s="11">
        <v>1</v>
      </c>
    </row>
    <row r="23" spans="2:3" x14ac:dyDescent="0.25">
      <c r="B23" s="11">
        <v>1.85</v>
      </c>
      <c r="C23" s="11">
        <v>20</v>
      </c>
    </row>
    <row r="24" spans="2:3" x14ac:dyDescent="0.25">
      <c r="B24" s="11">
        <v>1.5</v>
      </c>
      <c r="C24" s="11">
        <v>20</v>
      </c>
    </row>
    <row r="25" spans="2:3" x14ac:dyDescent="0.25">
      <c r="B25" s="11">
        <v>1.6</v>
      </c>
      <c r="C25" s="11">
        <v>20</v>
      </c>
    </row>
    <row r="26" spans="2:3" x14ac:dyDescent="0.25">
      <c r="B26" s="11">
        <v>3.79</v>
      </c>
      <c r="C26" s="11">
        <v>50</v>
      </c>
    </row>
    <row r="27" spans="2:3" x14ac:dyDescent="0.25">
      <c r="B27" s="11">
        <v>3</v>
      </c>
      <c r="C27" s="11">
        <v>50</v>
      </c>
    </row>
    <row r="28" spans="2:3" x14ac:dyDescent="0.25">
      <c r="B28" s="11">
        <v>2.8</v>
      </c>
      <c r="C28" s="11">
        <v>50</v>
      </c>
    </row>
    <row r="29" spans="2:3" x14ac:dyDescent="0.25">
      <c r="B29" s="11">
        <v>5.9</v>
      </c>
      <c r="C29" s="11">
        <v>75</v>
      </c>
    </row>
    <row r="30" spans="2:3" x14ac:dyDescent="0.25">
      <c r="B30" s="11">
        <v>5.8</v>
      </c>
      <c r="C30" s="11">
        <v>75</v>
      </c>
    </row>
    <row r="31" spans="2:3" x14ac:dyDescent="0.25">
      <c r="B31" s="11">
        <v>7.1</v>
      </c>
      <c r="C31" s="11">
        <v>75</v>
      </c>
    </row>
    <row r="35" spans="2:12" ht="45" customHeight="1" x14ac:dyDescent="0.25">
      <c r="E35" s="12" t="s">
        <v>23</v>
      </c>
      <c r="F35" s="12"/>
      <c r="G35" s="12" t="s">
        <v>24</v>
      </c>
      <c r="H35" s="12"/>
    </row>
    <row r="36" spans="2:12" ht="45" x14ac:dyDescent="0.25">
      <c r="B36" s="1" t="s">
        <v>19</v>
      </c>
      <c r="C36" s="2" t="s">
        <v>17</v>
      </c>
      <c r="D36" s="2" t="s">
        <v>20</v>
      </c>
      <c r="E36" s="2" t="s">
        <v>21</v>
      </c>
      <c r="F36" s="2" t="s">
        <v>22</v>
      </c>
      <c r="G36" s="2" t="s">
        <v>21</v>
      </c>
      <c r="H36" s="2" t="s">
        <v>22</v>
      </c>
    </row>
    <row r="37" spans="2:12" x14ac:dyDescent="0.25">
      <c r="B37" s="3">
        <v>5</v>
      </c>
      <c r="C37" s="6">
        <f>2.7182^(B37*0.024)</f>
        <v>1.1274927785998472</v>
      </c>
      <c r="D37" s="6">
        <f>60-60*B37/100</f>
        <v>57</v>
      </c>
      <c r="E37" s="7">
        <f>100*3*C37</f>
        <v>338.24783357995415</v>
      </c>
      <c r="F37" s="7">
        <f>E37*D37</f>
        <v>19280.126514057385</v>
      </c>
      <c r="G37" s="7">
        <f>100*10*C37</f>
        <v>1127.4927785998473</v>
      </c>
      <c r="H37" s="7">
        <f>G37*D37</f>
        <v>64267.088380191293</v>
      </c>
    </row>
    <row r="38" spans="2:12" x14ac:dyDescent="0.25">
      <c r="B38" s="3">
        <v>10</v>
      </c>
      <c r="C38" s="6">
        <f t="shared" ref="C38:C55" si="2">2.7182^(B38*0.024)</f>
        <v>1.2712399657948041</v>
      </c>
      <c r="D38" s="6">
        <f t="shared" ref="D38:D55" si="3">60-60*B38/100</f>
        <v>54</v>
      </c>
      <c r="E38" s="7">
        <f t="shared" ref="E38:E51" si="4">100*3*C38</f>
        <v>381.37198973844124</v>
      </c>
      <c r="F38" s="7">
        <f t="shared" ref="F38:F55" si="5">E38*D38</f>
        <v>20594.087445875826</v>
      </c>
      <c r="G38" s="7">
        <f t="shared" ref="G38:G44" si="6">100*10*C38</f>
        <v>1271.2399657948042</v>
      </c>
      <c r="H38" s="7">
        <f t="shared" ref="H38:H55" si="7">G38*D38</f>
        <v>68646.958152919426</v>
      </c>
    </row>
    <row r="39" spans="2:12" x14ac:dyDescent="0.25">
      <c r="B39" s="3">
        <v>15</v>
      </c>
      <c r="C39" s="6">
        <f t="shared" si="2"/>
        <v>1.4333138813011588</v>
      </c>
      <c r="D39" s="6">
        <f t="shared" si="3"/>
        <v>51</v>
      </c>
      <c r="E39" s="7">
        <f t="shared" si="4"/>
        <v>429.99416439034763</v>
      </c>
      <c r="F39" s="7">
        <f t="shared" si="5"/>
        <v>21929.70238390773</v>
      </c>
      <c r="G39" s="7">
        <f t="shared" si="6"/>
        <v>1433.3138813011587</v>
      </c>
      <c r="H39" s="7">
        <f t="shared" si="7"/>
        <v>73099.007946359096</v>
      </c>
      <c r="L39" s="9"/>
    </row>
    <row r="40" spans="2:12" x14ac:dyDescent="0.25">
      <c r="B40" s="3">
        <v>20</v>
      </c>
      <c r="C40" s="6">
        <f t="shared" si="2"/>
        <v>1.6160510506339751</v>
      </c>
      <c r="D40" s="6">
        <f t="shared" si="3"/>
        <v>48</v>
      </c>
      <c r="E40" s="7">
        <f t="shared" si="4"/>
        <v>484.81531519019256</v>
      </c>
      <c r="F40" s="7">
        <f t="shared" si="5"/>
        <v>23271.135129129245</v>
      </c>
      <c r="G40" s="7">
        <f t="shared" si="6"/>
        <v>1616.0510506339751</v>
      </c>
      <c r="H40" s="7">
        <f t="shared" si="7"/>
        <v>77570.450430430807</v>
      </c>
    </row>
    <row r="41" spans="2:12" x14ac:dyDescent="0.25">
      <c r="B41" s="3">
        <v>25</v>
      </c>
      <c r="C41" s="6">
        <f t="shared" si="2"/>
        <v>1.822085889438503</v>
      </c>
      <c r="D41" s="6">
        <f t="shared" si="3"/>
        <v>45</v>
      </c>
      <c r="E41" s="7">
        <f t="shared" si="4"/>
        <v>546.62576683155089</v>
      </c>
      <c r="F41" s="7">
        <f t="shared" si="5"/>
        <v>24598.15950741979</v>
      </c>
      <c r="G41" s="7">
        <f t="shared" si="6"/>
        <v>1822.085889438503</v>
      </c>
      <c r="H41" s="7">
        <f t="shared" si="7"/>
        <v>81993.865024732644</v>
      </c>
    </row>
    <row r="42" spans="2:12" x14ac:dyDescent="0.25">
      <c r="B42" s="3">
        <v>30</v>
      </c>
      <c r="C42" s="6">
        <f t="shared" si="2"/>
        <v>2.0543886823305919</v>
      </c>
      <c r="D42" s="6">
        <f t="shared" si="3"/>
        <v>42</v>
      </c>
      <c r="E42" s="7">
        <f t="shared" si="4"/>
        <v>616.31660469917756</v>
      </c>
      <c r="F42" s="7">
        <f t="shared" si="5"/>
        <v>25885.297397365459</v>
      </c>
      <c r="G42" s="7">
        <f t="shared" si="6"/>
        <v>2054.388682330592</v>
      </c>
      <c r="H42" s="7">
        <f t="shared" si="7"/>
        <v>86284.324657884863</v>
      </c>
    </row>
    <row r="43" spans="2:12" x14ac:dyDescent="0.25">
      <c r="B43" s="3">
        <v>35</v>
      </c>
      <c r="C43" s="6">
        <f t="shared" si="2"/>
        <v>2.3163084037649981</v>
      </c>
      <c r="D43" s="6">
        <f t="shared" si="3"/>
        <v>39</v>
      </c>
      <c r="E43" s="7">
        <f t="shared" si="4"/>
        <v>694.89252112949941</v>
      </c>
      <c r="F43" s="7">
        <f t="shared" si="5"/>
        <v>27100.808324050478</v>
      </c>
      <c r="G43" s="7">
        <f t="shared" si="6"/>
        <v>2316.3084037649983</v>
      </c>
      <c r="H43" s="7">
        <f t="shared" si="7"/>
        <v>90336.027746834938</v>
      </c>
    </row>
    <row r="44" spans="2:12" x14ac:dyDescent="0.25">
      <c r="B44" s="3">
        <v>40</v>
      </c>
      <c r="C44" s="6">
        <f t="shared" si="2"/>
        <v>2.6116209982551748</v>
      </c>
      <c r="D44" s="6">
        <f t="shared" si="3"/>
        <v>36</v>
      </c>
      <c r="E44" s="7">
        <f t="shared" si="4"/>
        <v>783.4862994765524</v>
      </c>
      <c r="F44" s="7">
        <f t="shared" si="5"/>
        <v>28205.506781155887</v>
      </c>
      <c r="G44" s="8">
        <f t="shared" si="6"/>
        <v>2611.620998255175</v>
      </c>
      <c r="H44" s="8">
        <f t="shared" si="7"/>
        <v>94018.355937186294</v>
      </c>
    </row>
    <row r="45" spans="2:12" x14ac:dyDescent="0.25">
      <c r="B45" s="3">
        <v>45</v>
      </c>
      <c r="C45" s="6">
        <f t="shared" si="2"/>
        <v>2.9445838159724342</v>
      </c>
      <c r="D45" s="6">
        <f t="shared" si="3"/>
        <v>33</v>
      </c>
      <c r="E45" s="7">
        <f t="shared" si="4"/>
        <v>883.37514479173024</v>
      </c>
      <c r="F45" s="7">
        <f t="shared" si="5"/>
        <v>29151.379778127099</v>
      </c>
      <c r="G45" s="7">
        <v>2700</v>
      </c>
      <c r="H45" s="7">
        <f t="shared" si="7"/>
        <v>89100</v>
      </c>
    </row>
    <row r="46" spans="2:12" x14ac:dyDescent="0.25">
      <c r="B46" s="3">
        <v>50</v>
      </c>
      <c r="C46" s="6">
        <f t="shared" si="2"/>
        <v>3.3199969884909009</v>
      </c>
      <c r="D46" s="6">
        <f t="shared" si="3"/>
        <v>30</v>
      </c>
      <c r="E46" s="7">
        <f t="shared" si="4"/>
        <v>995.99909654727026</v>
      </c>
      <c r="F46" s="7">
        <f t="shared" si="5"/>
        <v>29879.972896418109</v>
      </c>
      <c r="G46" s="7">
        <v>2700</v>
      </c>
      <c r="H46" s="7">
        <f t="shared" si="7"/>
        <v>81000</v>
      </c>
    </row>
    <row r="47" spans="2:12" x14ac:dyDescent="0.25">
      <c r="B47" s="3">
        <v>55</v>
      </c>
      <c r="C47" s="6">
        <f t="shared" si="2"/>
        <v>3.7432726294967309</v>
      </c>
      <c r="D47" s="6">
        <f t="shared" si="3"/>
        <v>27</v>
      </c>
      <c r="E47" s="7">
        <f t="shared" si="4"/>
        <v>1122.9817888490193</v>
      </c>
      <c r="F47" s="7">
        <f t="shared" si="5"/>
        <v>30320.50829892352</v>
      </c>
      <c r="G47" s="7">
        <v>2700</v>
      </c>
      <c r="H47" s="7">
        <f t="shared" si="7"/>
        <v>72900</v>
      </c>
    </row>
    <row r="48" spans="2:12" x14ac:dyDescent="0.25">
      <c r="B48" s="3">
        <v>60</v>
      </c>
      <c r="C48" s="6">
        <f t="shared" si="2"/>
        <v>4.2205128580880258</v>
      </c>
      <c r="D48" s="6">
        <f t="shared" si="3"/>
        <v>24</v>
      </c>
      <c r="E48" s="8">
        <f t="shared" si="4"/>
        <v>1266.1538574264077</v>
      </c>
      <c r="F48" s="8">
        <f t="shared" si="5"/>
        <v>30387.692578233786</v>
      </c>
      <c r="G48" s="7">
        <v>2700</v>
      </c>
      <c r="H48" s="7">
        <f t="shared" si="7"/>
        <v>64800</v>
      </c>
    </row>
    <row r="49" spans="2:8" x14ac:dyDescent="0.25">
      <c r="B49" s="3">
        <v>65</v>
      </c>
      <c r="C49" s="6">
        <f t="shared" si="2"/>
        <v>4.7585977694820514</v>
      </c>
      <c r="D49" s="6">
        <f t="shared" si="3"/>
        <v>21</v>
      </c>
      <c r="E49" s="7">
        <f t="shared" si="4"/>
        <v>1427.5793308446155</v>
      </c>
      <c r="F49" s="7">
        <f t="shared" si="5"/>
        <v>29979.165947736925</v>
      </c>
      <c r="G49" s="7">
        <v>2700</v>
      </c>
      <c r="H49" s="7">
        <f t="shared" si="7"/>
        <v>56700</v>
      </c>
    </row>
    <row r="50" spans="2:8" x14ac:dyDescent="0.25">
      <c r="B50" s="3">
        <v>70</v>
      </c>
      <c r="C50" s="6">
        <f t="shared" si="2"/>
        <v>5.3652846213523526</v>
      </c>
      <c r="D50" s="6">
        <f t="shared" si="3"/>
        <v>18</v>
      </c>
      <c r="E50" s="7">
        <f t="shared" si="4"/>
        <v>1609.5853864057058</v>
      </c>
      <c r="F50" s="7">
        <f t="shared" si="5"/>
        <v>28972.536955302705</v>
      </c>
      <c r="G50" s="7">
        <v>2700</v>
      </c>
      <c r="H50" s="7">
        <f t="shared" si="7"/>
        <v>48600</v>
      </c>
    </row>
    <row r="51" spans="2:8" x14ac:dyDescent="0.25">
      <c r="B51" s="3">
        <v>75</v>
      </c>
      <c r="C51" s="6">
        <f t="shared" si="2"/>
        <v>6.0493196657075954</v>
      </c>
      <c r="D51" s="6">
        <f t="shared" si="3"/>
        <v>15</v>
      </c>
      <c r="E51" s="7">
        <f t="shared" si="4"/>
        <v>1814.7958997122787</v>
      </c>
      <c r="F51" s="7">
        <f t="shared" si="5"/>
        <v>27221.938495684182</v>
      </c>
      <c r="G51" s="7">
        <v>2700</v>
      </c>
      <c r="H51" s="7">
        <f t="shared" si="7"/>
        <v>40500</v>
      </c>
    </row>
    <row r="52" spans="2:8" x14ac:dyDescent="0.25">
      <c r="B52" s="3">
        <v>80</v>
      </c>
      <c r="C52" s="6">
        <f t="shared" si="2"/>
        <v>6.8205642385273553</v>
      </c>
      <c r="D52" s="6">
        <f t="shared" si="3"/>
        <v>12</v>
      </c>
      <c r="E52" s="7">
        <v>2000</v>
      </c>
      <c r="F52" s="7">
        <f t="shared" si="5"/>
        <v>24000</v>
      </c>
      <c r="G52" s="7">
        <v>2700</v>
      </c>
      <c r="H52" s="7">
        <f t="shared" si="7"/>
        <v>32400</v>
      </c>
    </row>
    <row r="53" spans="2:8" x14ac:dyDescent="0.25">
      <c r="B53" s="3">
        <v>85</v>
      </c>
      <c r="C53" s="6">
        <f t="shared" si="2"/>
        <v>7.6901369249159615</v>
      </c>
      <c r="D53" s="6">
        <f t="shared" si="3"/>
        <v>9</v>
      </c>
      <c r="E53" s="7">
        <v>2000</v>
      </c>
      <c r="F53" s="7">
        <f t="shared" si="5"/>
        <v>18000</v>
      </c>
      <c r="G53" s="7">
        <v>2700</v>
      </c>
      <c r="H53" s="7">
        <f t="shared" si="7"/>
        <v>24300</v>
      </c>
    </row>
    <row r="54" spans="2:8" x14ac:dyDescent="0.25">
      <c r="B54" s="3">
        <v>90</v>
      </c>
      <c r="C54" s="6">
        <f t="shared" si="2"/>
        <v>8.6705738492867823</v>
      </c>
      <c r="D54" s="6">
        <f t="shared" si="3"/>
        <v>6</v>
      </c>
      <c r="E54" s="7">
        <v>2000</v>
      </c>
      <c r="F54" s="7">
        <f t="shared" si="5"/>
        <v>12000</v>
      </c>
      <c r="G54" s="7">
        <v>2700</v>
      </c>
      <c r="H54" s="7">
        <f t="shared" si="7"/>
        <v>16200</v>
      </c>
    </row>
    <row r="55" spans="2:8" x14ac:dyDescent="0.25">
      <c r="B55" s="3">
        <v>95</v>
      </c>
      <c r="C55" s="6">
        <f t="shared" si="2"/>
        <v>9.7760094013875278</v>
      </c>
      <c r="D55" s="6">
        <f t="shared" si="3"/>
        <v>3</v>
      </c>
      <c r="E55" s="7">
        <v>2000</v>
      </c>
      <c r="F55" s="7">
        <f t="shared" si="5"/>
        <v>6000</v>
      </c>
      <c r="G55" s="7">
        <v>2700</v>
      </c>
      <c r="H55" s="7">
        <f t="shared" si="7"/>
        <v>8100</v>
      </c>
    </row>
  </sheetData>
  <mergeCells count="2">
    <mergeCell ref="E35:F35"/>
    <mergeCell ref="G35:H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28"/>
  <sheetViews>
    <sheetView tabSelected="1" topLeftCell="A13" workbookViewId="0">
      <selection activeCell="C33" sqref="C33"/>
    </sheetView>
  </sheetViews>
  <sheetFormatPr defaultRowHeight="15" x14ac:dyDescent="0.25"/>
  <sheetData>
    <row r="5" spans="2:3" x14ac:dyDescent="0.25">
      <c r="B5" s="1" t="s">
        <v>0</v>
      </c>
      <c r="C5" s="1" t="s">
        <v>1</v>
      </c>
    </row>
    <row r="6" spans="2:3" x14ac:dyDescent="0.25">
      <c r="B6" s="3">
        <v>31</v>
      </c>
      <c r="C6" s="3">
        <v>24.99</v>
      </c>
    </row>
    <row r="7" spans="2:3" x14ac:dyDescent="0.25">
      <c r="B7" s="3">
        <v>25</v>
      </c>
      <c r="C7" s="3">
        <v>29.99</v>
      </c>
    </row>
    <row r="8" spans="2:3" x14ac:dyDescent="0.25">
      <c r="B8" s="3">
        <v>13</v>
      </c>
      <c r="C8" s="3">
        <v>34.99</v>
      </c>
    </row>
    <row r="11" spans="2:3" x14ac:dyDescent="0.25">
      <c r="B11" s="1" t="s">
        <v>26</v>
      </c>
      <c r="C11" s="3">
        <v>18</v>
      </c>
    </row>
    <row r="13" spans="2:3" x14ac:dyDescent="0.25">
      <c r="B13" s="1" t="s">
        <v>25</v>
      </c>
      <c r="C13" s="1" t="s">
        <v>11</v>
      </c>
    </row>
    <row r="14" spans="2:3" x14ac:dyDescent="0.25">
      <c r="B14" s="3">
        <f t="shared" ref="B14:B28" si="0">(118837*C14^(-2.54))*C14-(118837*C14^(-2.54))*$C$11</f>
        <v>0</v>
      </c>
      <c r="C14" s="3">
        <v>18</v>
      </c>
    </row>
    <row r="15" spans="2:3" x14ac:dyDescent="0.25">
      <c r="B15" s="3">
        <f t="shared" si="0"/>
        <v>117.85974207019808</v>
      </c>
      <c r="C15" s="3">
        <v>20</v>
      </c>
    </row>
    <row r="16" spans="2:3" x14ac:dyDescent="0.25">
      <c r="B16" s="3">
        <f t="shared" si="0"/>
        <v>185.03677975819573</v>
      </c>
      <c r="C16" s="3">
        <v>22</v>
      </c>
    </row>
    <row r="17" spans="2:3" x14ac:dyDescent="0.25">
      <c r="B17" s="3">
        <f t="shared" si="0"/>
        <v>222.5186293187403</v>
      </c>
      <c r="C17" s="3">
        <v>24</v>
      </c>
    </row>
    <row r="18" spans="2:3" x14ac:dyDescent="0.25">
      <c r="B18" s="3">
        <f t="shared" si="0"/>
        <v>242.10812413919496</v>
      </c>
      <c r="C18" s="3">
        <v>26</v>
      </c>
    </row>
    <row r="19" spans="2:3" x14ac:dyDescent="0.25">
      <c r="B19" s="3">
        <f t="shared" si="0"/>
        <v>250.70920517532198</v>
      </c>
      <c r="C19" s="3">
        <v>28</v>
      </c>
    </row>
    <row r="20" spans="2:3" x14ac:dyDescent="0.25">
      <c r="B20" s="10">
        <f t="shared" si="0"/>
        <v>252.4904397439588</v>
      </c>
      <c r="C20" s="10">
        <v>30</v>
      </c>
    </row>
    <row r="21" spans="2:3" x14ac:dyDescent="0.25">
      <c r="B21" s="3">
        <f t="shared" si="0"/>
        <v>250.03382825700402</v>
      </c>
      <c r="C21" s="3">
        <v>32</v>
      </c>
    </row>
    <row r="22" spans="2:3" x14ac:dyDescent="0.25">
      <c r="B22" s="3">
        <f t="shared" si="0"/>
        <v>244.97130345929708</v>
      </c>
      <c r="C22" s="3">
        <v>34</v>
      </c>
    </row>
    <row r="23" spans="2:3" x14ac:dyDescent="0.25">
      <c r="B23" s="3">
        <f t="shared" si="0"/>
        <v>238.35037130171364</v>
      </c>
      <c r="C23" s="3">
        <v>36</v>
      </c>
    </row>
    <row r="24" spans="2:3" x14ac:dyDescent="0.25">
      <c r="B24" s="3">
        <f t="shared" si="0"/>
        <v>230.85077661032466</v>
      </c>
      <c r="C24" s="3">
        <v>38</v>
      </c>
    </row>
    <row r="25" spans="2:3" x14ac:dyDescent="0.25">
      <c r="B25" s="3">
        <f t="shared" si="0"/>
        <v>222.91638035249187</v>
      </c>
      <c r="C25" s="3">
        <v>40</v>
      </c>
    </row>
    <row r="26" spans="2:3" x14ac:dyDescent="0.25">
      <c r="B26" s="3">
        <f t="shared" si="0"/>
        <v>214.83731883571454</v>
      </c>
      <c r="C26" s="3">
        <v>42</v>
      </c>
    </row>
    <row r="27" spans="2:3" x14ac:dyDescent="0.25">
      <c r="B27" s="3">
        <f t="shared" si="0"/>
        <v>206.80223561669104</v>
      </c>
      <c r="C27" s="3">
        <v>44</v>
      </c>
    </row>
    <row r="28" spans="2:3" x14ac:dyDescent="0.25">
      <c r="B28" s="3">
        <f t="shared" si="0"/>
        <v>198.93207769074314</v>
      </c>
      <c r="C28" s="3">
        <v>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Markdown Opt</vt:lpstr>
      <vt:lpstr>Price test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Panos</dc:creator>
  <cp:lastModifiedBy>Panos</cp:lastModifiedBy>
  <dcterms:created xsi:type="dcterms:W3CDTF">2013-10-31T18:13:33Z</dcterms:created>
  <dcterms:modified xsi:type="dcterms:W3CDTF">2014-08-17T10:09:01Z</dcterms:modified>
</cp:coreProperties>
</file>