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activeTab="5"/>
  </bookViews>
  <sheets>
    <sheet name="Network Model 1" sheetId="5" r:id="rId1"/>
    <sheet name="Network Model 2" sheetId="4" r:id="rId2"/>
    <sheet name="Network Model 3" sheetId="6" r:id="rId3"/>
    <sheet name="Network Model 4" sheetId="7" r:id="rId4"/>
    <sheet name="Network model 5" sheetId="1" r:id="rId5"/>
    <sheet name="Network model 6" sheetId="2" r:id="rId6"/>
  </sheets>
  <definedNames>
    <definedName name="solver_adj" localSheetId="0" hidden="1">'Network Model 1'!$B$14:$G$18</definedName>
    <definedName name="solver_adj" localSheetId="1" hidden="1">'Network Model 2'!$B$14:$H$18</definedName>
    <definedName name="solver_adj" localSheetId="2" hidden="1">'Network Model 3'!$B$14:$H$18</definedName>
    <definedName name="solver_adj" localSheetId="3" hidden="1">'Network Model 4'!$B$14:$H$18</definedName>
    <definedName name="solver_adj" localSheetId="4" hidden="1">'Network model 5'!$E$39:$E$64</definedName>
    <definedName name="solver_adj" localSheetId="5" hidden="1">'Network model 6'!$E$38:$F$63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lhs1" localSheetId="0" hidden="1">'Network Model 1'!$B$14:$G$18</definedName>
    <definedName name="solver_lhs1" localSheetId="1" hidden="1">'Network Model 2'!$B$14:$G$18</definedName>
    <definedName name="solver_lhs1" localSheetId="2" hidden="1">'Network Model 3'!$B$14:$H$18</definedName>
    <definedName name="solver_lhs1" localSheetId="3" hidden="1">'Network Model 4'!$B$14:$F$18</definedName>
    <definedName name="solver_lhs1" localSheetId="4" hidden="1">'Network model 5'!$G$39:$G$64</definedName>
    <definedName name="solver_lhs1" localSheetId="5" hidden="1">'Network model 6'!$G$38:$G$63</definedName>
    <definedName name="solver_lhs2" localSheetId="0" hidden="1">'Network Model 1'!$B$22:$B$26</definedName>
    <definedName name="solver_lhs2" localSheetId="1" hidden="1">'Network Model 2'!$B$22:$B$26</definedName>
    <definedName name="solver_lhs2" localSheetId="2" hidden="1">'Network Model 3'!$B$29:$G$29</definedName>
    <definedName name="solver_lhs2" localSheetId="3" hidden="1">'Network Model 4'!$B$22:$B$26</definedName>
    <definedName name="solver_lhs2" localSheetId="4" hidden="1">'Network model 5'!$J$40:$J$42</definedName>
    <definedName name="solver_lhs2" localSheetId="5" hidden="1">'Network model 6'!$N$39:$N$41</definedName>
    <definedName name="solver_lhs3" localSheetId="0" hidden="1">'Network Model 1'!$B$29:$G$29</definedName>
    <definedName name="solver_lhs3" localSheetId="1" hidden="1">'Network Model 2'!$B$29:$G$29</definedName>
    <definedName name="solver_lhs3" localSheetId="2" hidden="1">'Network Model 3'!$H$24:$H$28</definedName>
    <definedName name="solver_lhs3" localSheetId="3" hidden="1">'Network Model 4'!$B$28:$F$28</definedName>
    <definedName name="solver_lhs3" localSheetId="4" hidden="1">'Network model 5'!$J$45:$J$46</definedName>
    <definedName name="solver_lhs3" localSheetId="5" hidden="1">'Network model 6'!$N$44:$N$45</definedName>
    <definedName name="solver_lhs4" localSheetId="0" hidden="1">'Network Model 1'!$H$14:$H$18</definedName>
    <definedName name="solver_lhs4" localSheetId="1" hidden="1">'Network Model 2'!$H$14:$H$18</definedName>
    <definedName name="solver_lhs4" localSheetId="2" hidden="1">'Network Model 3'!$J$24:$J$28</definedName>
    <definedName name="solver_lhs4" localSheetId="3" hidden="1">'Network Model 4'!$D$22:$D$26</definedName>
    <definedName name="solver_lhs4" localSheetId="4" hidden="1">'Network model 5'!$J$49:$J$50</definedName>
    <definedName name="solver_lhs4" localSheetId="5" hidden="1">'Network model 6'!$N$48:$N$49</definedName>
    <definedName name="solver_lhs5" localSheetId="3" hidden="1">'Network Model 4'!$G$14:$H$18</definedName>
    <definedName name="solver_lhs5" localSheetId="5" hidden="1">'Network model 6'!$O$39:$O$41</definedName>
    <definedName name="solver_lhs6" localSheetId="5" hidden="1">'Network model 6'!$O$44:$O$45</definedName>
    <definedName name="solver_lhs7" localSheetId="5" hidden="1">'Network model 6'!$O$48:$O$49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um" localSheetId="0" hidden="1">3</definedName>
    <definedName name="solver_num" localSheetId="1" hidden="1">4</definedName>
    <definedName name="solver_num" localSheetId="2" hidden="1">3</definedName>
    <definedName name="solver_num" localSheetId="3" hidden="1">5</definedName>
    <definedName name="solver_num" localSheetId="4" hidden="1">4</definedName>
    <definedName name="solver_num" localSheetId="5" hidden="1">7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pt" localSheetId="0" hidden="1">'Network Model 1'!$B$32</definedName>
    <definedName name="solver_opt" localSheetId="1" hidden="1">'Network Model 2'!$B$32</definedName>
    <definedName name="solver_opt" localSheetId="2" hidden="1">'Network Model 3'!$B$40</definedName>
    <definedName name="solver_opt" localSheetId="3" hidden="1">'Network Model 4'!$B$31</definedName>
    <definedName name="solver_opt" localSheetId="4" hidden="1">'Network model 5'!$D$35</definedName>
    <definedName name="solver_opt" localSheetId="5" hidden="1">'Network model 6'!$D$34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el1" localSheetId="0" hidden="1">3</definedName>
    <definedName name="solver_rel1" localSheetId="1" hidden="1">3</definedName>
    <definedName name="solver_rel1" localSheetId="2" hidden="1">5</definedName>
    <definedName name="solver_rel1" localSheetId="3" hidden="1">3</definedName>
    <definedName name="solver_rel1" localSheetId="4" hidden="1">1</definedName>
    <definedName name="solver_rel1" localSheetId="5" hidden="1">1</definedName>
    <definedName name="solver_rel2" localSheetId="0" hidden="1">3</definedName>
    <definedName name="solver_rel2" localSheetId="1" hidden="1">3</definedName>
    <definedName name="solver_rel2" localSheetId="2" hidden="1">2</definedName>
    <definedName name="solver_rel2" localSheetId="3" hidden="1">3</definedName>
    <definedName name="solver_rel2" localSheetId="4" hidden="1">1</definedName>
    <definedName name="solver_rel2" localSheetId="5" hidden="1">1</definedName>
    <definedName name="solver_rel3" localSheetId="0" hidden="1">2</definedName>
    <definedName name="solver_rel3" localSheetId="1" hidden="1">2</definedName>
    <definedName name="solver_rel3" localSheetId="2" hidden="1">1</definedName>
    <definedName name="solver_rel3" localSheetId="3" hidden="1">2</definedName>
    <definedName name="solver_rel3" localSheetId="4" hidden="1">2</definedName>
    <definedName name="solver_rel3" localSheetId="5" hidden="1">2</definedName>
    <definedName name="solver_rel4" localSheetId="0" hidden="1">5</definedName>
    <definedName name="solver_rel4" localSheetId="1" hidden="1">5</definedName>
    <definedName name="solver_rel4" localSheetId="2" hidden="1">3</definedName>
    <definedName name="solver_rel4" localSheetId="3" hidden="1">1</definedName>
    <definedName name="solver_rel4" localSheetId="4" hidden="1">3</definedName>
    <definedName name="solver_rel4" localSheetId="5" hidden="1">3</definedName>
    <definedName name="solver_rel5" localSheetId="3" hidden="1">5</definedName>
    <definedName name="solver_rel5" localSheetId="5" hidden="1">1</definedName>
    <definedName name="solver_rel6" localSheetId="5" hidden="1">2</definedName>
    <definedName name="solver_rel7" localSheetId="5" hidden="1">3</definedName>
    <definedName name="solver_rhs1" localSheetId="0" hidden="1">0</definedName>
    <definedName name="solver_rhs1" localSheetId="1" hidden="1">0</definedName>
    <definedName name="solver_rhs1" localSheetId="2" hidden="1">δυαδικός</definedName>
    <definedName name="solver_rhs1" localSheetId="3" hidden="1">0</definedName>
    <definedName name="solver_rhs1" localSheetId="4" hidden="1">'Network model 5'!$G$39:$G$64</definedName>
    <definedName name="solver_rhs1" localSheetId="5" hidden="1">'Network model 6'!$I$38:$I$63</definedName>
    <definedName name="solver_rhs2" localSheetId="0" hidden="1">0</definedName>
    <definedName name="solver_rhs2" localSheetId="1" hidden="1">0</definedName>
    <definedName name="solver_rhs2" localSheetId="2" hidden="1">1</definedName>
    <definedName name="solver_rhs2" localSheetId="3" hidden="1">0</definedName>
    <definedName name="solver_rhs2" localSheetId="4" hidden="1">'Network model 5'!$L$40:$L$42</definedName>
    <definedName name="solver_rhs2" localSheetId="5" hidden="1">'Network model 6'!$Q$39:$Q$41</definedName>
    <definedName name="solver_rhs3" localSheetId="0" hidden="1">0</definedName>
    <definedName name="solver_rhs3" localSheetId="1" hidden="1">0</definedName>
    <definedName name="solver_rhs3" localSheetId="2" hidden="1">'Network Model 3'!$J$24:$J$28</definedName>
    <definedName name="solver_rhs3" localSheetId="3" hidden="1">0</definedName>
    <definedName name="solver_rhs3" localSheetId="4" hidden="1">'Network model 5'!$L$45:$L$46</definedName>
    <definedName name="solver_rhs3" localSheetId="5" hidden="1">'Network model 6'!$Q$44:$Q$45</definedName>
    <definedName name="solver_rhs4" localSheetId="0" hidden="1">δυαδικός</definedName>
    <definedName name="solver_rhs4" localSheetId="1" hidden="1">δυαδικός</definedName>
    <definedName name="solver_rhs4" localSheetId="2" hidden="1">0</definedName>
    <definedName name="solver_rhs4" localSheetId="3" hidden="1">1</definedName>
    <definedName name="solver_rhs4" localSheetId="4" hidden="1">'Network model 5'!$L$49:$L$50</definedName>
    <definedName name="solver_rhs4" localSheetId="5" hidden="1">'Network model 6'!$Q$48:$Q$49</definedName>
    <definedName name="solver_rhs5" localSheetId="3" hidden="1">δυαδικός</definedName>
    <definedName name="solver_rhs5" localSheetId="5" hidden="1">'Network model 6'!$R$39:$R$41</definedName>
    <definedName name="solver_rhs6" localSheetId="5" hidden="1">'Network model 6'!$R$44:$R$45</definedName>
    <definedName name="solver_rhs7" localSheetId="5" hidden="1">'Network model 6'!$R$48:$R$49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</definedNames>
  <calcPr calcId="145621"/>
</workbook>
</file>

<file path=xl/calcChain.xml><?xml version="1.0" encoding="utf-8"?>
<calcChain xmlns="http://schemas.openxmlformats.org/spreadsheetml/2006/main">
  <c r="J40" i="1" l="1"/>
  <c r="G39" i="1"/>
  <c r="D39" i="1"/>
  <c r="D35" i="1"/>
  <c r="D23" i="7"/>
  <c r="D24" i="7"/>
  <c r="D25" i="7"/>
  <c r="D26" i="7"/>
  <c r="D22" i="7"/>
  <c r="B22" i="7" l="1"/>
  <c r="B31" i="7"/>
  <c r="F28" i="7"/>
  <c r="E28" i="7"/>
  <c r="D28" i="7"/>
  <c r="C28" i="7"/>
  <c r="B28" i="7"/>
  <c r="B26" i="7"/>
  <c r="B25" i="7"/>
  <c r="B24" i="7"/>
  <c r="B23" i="7"/>
  <c r="I8" i="7"/>
  <c r="I7" i="7"/>
  <c r="I6" i="7"/>
  <c r="I5" i="7"/>
  <c r="I4" i="7"/>
  <c r="G25" i="6"/>
  <c r="G26" i="6"/>
  <c r="G27" i="6"/>
  <c r="G28" i="6"/>
  <c r="G24" i="6"/>
  <c r="F25" i="6"/>
  <c r="F26" i="6"/>
  <c r="F27" i="6"/>
  <c r="F28" i="6"/>
  <c r="F24" i="6"/>
  <c r="E25" i="6"/>
  <c r="E26" i="6"/>
  <c r="E27" i="6"/>
  <c r="E28" i="6"/>
  <c r="E24" i="6"/>
  <c r="D25" i="6"/>
  <c r="D26" i="6"/>
  <c r="D27" i="6"/>
  <c r="D28" i="6"/>
  <c r="D24" i="6"/>
  <c r="C25" i="6"/>
  <c r="C26" i="6"/>
  <c r="C27" i="6"/>
  <c r="C28" i="6"/>
  <c r="C24" i="6"/>
  <c r="B25" i="6"/>
  <c r="B26" i="6"/>
  <c r="B27" i="6"/>
  <c r="B28" i="6"/>
  <c r="B24" i="6"/>
  <c r="J24" i="6"/>
  <c r="C29" i="6"/>
  <c r="D29" i="6"/>
  <c r="E29" i="6"/>
  <c r="F29" i="6"/>
  <c r="G29" i="6"/>
  <c r="B29" i="6"/>
  <c r="G34" i="6"/>
  <c r="G35" i="6"/>
  <c r="G36" i="6"/>
  <c r="G37" i="6"/>
  <c r="G33" i="6"/>
  <c r="F34" i="6"/>
  <c r="F35" i="6"/>
  <c r="F36" i="6"/>
  <c r="F37" i="6"/>
  <c r="F33" i="6"/>
  <c r="E34" i="6"/>
  <c r="E35" i="6"/>
  <c r="E36" i="6"/>
  <c r="E37" i="6"/>
  <c r="E33" i="6"/>
  <c r="D34" i="6"/>
  <c r="D35" i="6"/>
  <c r="D36" i="6"/>
  <c r="D37" i="6"/>
  <c r="D33" i="6"/>
  <c r="C34" i="6"/>
  <c r="C35" i="6"/>
  <c r="C36" i="6"/>
  <c r="C37" i="6"/>
  <c r="C33" i="6"/>
  <c r="B34" i="6"/>
  <c r="B35" i="6"/>
  <c r="B36" i="6"/>
  <c r="B37" i="6"/>
  <c r="B33" i="6"/>
  <c r="J28" i="6"/>
  <c r="J27" i="6"/>
  <c r="J26" i="6"/>
  <c r="J25" i="6"/>
  <c r="H27" i="6" l="1"/>
  <c r="H26" i="6"/>
  <c r="H24" i="6"/>
  <c r="H28" i="6"/>
  <c r="H25" i="6"/>
  <c r="B40" i="6"/>
  <c r="B23" i="5"/>
  <c r="B24" i="5"/>
  <c r="B25" i="5"/>
  <c r="B26" i="5"/>
  <c r="B22" i="5"/>
  <c r="B32" i="5"/>
  <c r="G29" i="5"/>
  <c r="F29" i="5"/>
  <c r="E29" i="5"/>
  <c r="D29" i="5"/>
  <c r="C29" i="5"/>
  <c r="B29" i="5"/>
  <c r="G22" i="5"/>
  <c r="B23" i="4"/>
  <c r="B22" i="4"/>
  <c r="B32" i="4"/>
  <c r="G29" i="4"/>
  <c r="F29" i="4"/>
  <c r="E29" i="4"/>
  <c r="D29" i="4"/>
  <c r="C29" i="4"/>
  <c r="B29" i="4"/>
  <c r="B26" i="4"/>
  <c r="B25" i="4"/>
  <c r="B24" i="4"/>
  <c r="G22" i="4"/>
  <c r="J46" i="1" l="1"/>
  <c r="J45" i="1"/>
  <c r="O45" i="2"/>
  <c r="O44" i="2"/>
  <c r="N45" i="2"/>
  <c r="N44" i="2"/>
  <c r="G39" i="2" l="1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38" i="2"/>
  <c r="D34" i="2"/>
  <c r="O49" i="2"/>
  <c r="O48" i="2"/>
  <c r="O41" i="2"/>
  <c r="O40" i="2"/>
  <c r="O39" i="2"/>
  <c r="I63" i="2"/>
  <c r="D63" i="2"/>
  <c r="I62" i="2"/>
  <c r="D62" i="2"/>
  <c r="I61" i="2"/>
  <c r="D61" i="2"/>
  <c r="I60" i="2"/>
  <c r="D60" i="2"/>
  <c r="I59" i="2"/>
  <c r="D59" i="2"/>
  <c r="I58" i="2"/>
  <c r="D58" i="2"/>
  <c r="I57" i="2"/>
  <c r="D57" i="2"/>
  <c r="I56" i="2"/>
  <c r="D56" i="2"/>
  <c r="I55" i="2"/>
  <c r="D55" i="2"/>
  <c r="I54" i="2"/>
  <c r="D54" i="2"/>
  <c r="I53" i="2"/>
  <c r="D53" i="2"/>
  <c r="I52" i="2"/>
  <c r="D52" i="2"/>
  <c r="I51" i="2"/>
  <c r="D51" i="2"/>
  <c r="I50" i="2"/>
  <c r="D50" i="2"/>
  <c r="N49" i="2"/>
  <c r="I49" i="2"/>
  <c r="D49" i="2"/>
  <c r="N48" i="2"/>
  <c r="I48" i="2"/>
  <c r="D48" i="2"/>
  <c r="I47" i="2"/>
  <c r="D47" i="2"/>
  <c r="I46" i="2"/>
  <c r="D46" i="2"/>
  <c r="I45" i="2"/>
  <c r="D45" i="2"/>
  <c r="I44" i="2"/>
  <c r="D44" i="2"/>
  <c r="I43" i="2"/>
  <c r="D43" i="2"/>
  <c r="I42" i="2"/>
  <c r="D42" i="2"/>
  <c r="N41" i="2"/>
  <c r="I41" i="2"/>
  <c r="D41" i="2"/>
  <c r="N40" i="2"/>
  <c r="I40" i="2"/>
  <c r="D40" i="2"/>
  <c r="N39" i="2"/>
  <c r="I39" i="2"/>
  <c r="D39" i="2"/>
  <c r="I38" i="2"/>
  <c r="D38" i="2"/>
  <c r="J50" i="1"/>
  <c r="J49" i="1"/>
  <c r="J41" i="1"/>
  <c r="J42" i="1"/>
  <c r="G40" i="1" l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D64" i="1"/>
  <c r="D63" i="1"/>
  <c r="D61" i="1"/>
  <c r="D62" i="1"/>
  <c r="D60" i="1"/>
  <c r="D58" i="1"/>
  <c r="D59" i="1"/>
  <c r="D57" i="1"/>
  <c r="D52" i="1"/>
  <c r="D53" i="1"/>
  <c r="D54" i="1"/>
  <c r="D55" i="1"/>
  <c r="D56" i="1"/>
  <c r="D51" i="1"/>
  <c r="D46" i="1"/>
  <c r="D47" i="1"/>
  <c r="D48" i="1"/>
  <c r="D49" i="1"/>
  <c r="D50" i="1"/>
  <c r="D45" i="1"/>
  <c r="D44" i="1"/>
  <c r="D43" i="1"/>
  <c r="D42" i="1"/>
  <c r="D41" i="1"/>
  <c r="D40" i="1"/>
</calcChain>
</file>

<file path=xl/sharedStrings.xml><?xml version="1.0" encoding="utf-8"?>
<sst xmlns="http://schemas.openxmlformats.org/spreadsheetml/2006/main" count="369" uniqueCount="94">
  <si>
    <t>Nodes 1,2 &amp; 3 represent plants</t>
  </si>
  <si>
    <t>Nodes 4 &amp; 5 represents transhipment point (e.g. warehouses)</t>
  </si>
  <si>
    <t>Nodes 6 &amp; 7 represent demand points (e.g. customers)</t>
  </si>
  <si>
    <t>Production and shipping of a single product through transhipment points</t>
  </si>
  <si>
    <t>Assumptions:</t>
  </si>
  <si>
    <t>There is a single mode of transportation</t>
  </si>
  <si>
    <t>A single product</t>
  </si>
  <si>
    <t>Shipping cost among all connections are known</t>
  </si>
  <si>
    <t>Objectives</t>
  </si>
  <si>
    <t>Capacity of the plants (in ton per year) and demand from customers is also known</t>
  </si>
  <si>
    <t>Shipping Costs (in thousand dollars for shipping a ton)</t>
  </si>
  <si>
    <t>Nodes</t>
  </si>
  <si>
    <t xml:space="preserve">Determine the minimum cost shipping schedule so that demand is met and plant capacities are not exceeded </t>
  </si>
  <si>
    <t>All plants (or suppliers) have the same production cost</t>
  </si>
  <si>
    <t>At most 200 tons of product can be moved between any two nodes</t>
  </si>
  <si>
    <t>Uniform flow restrictions among all arcs of the network</t>
  </si>
  <si>
    <t>Arc Capacity</t>
  </si>
  <si>
    <t>Arc Capacity:</t>
  </si>
  <si>
    <t>Network structure, flows and arc capacity constraints</t>
  </si>
  <si>
    <t>Origin</t>
  </si>
  <si>
    <t>Destination</t>
  </si>
  <si>
    <t>Unit Cost</t>
  </si>
  <si>
    <t>Flow</t>
  </si>
  <si>
    <t>&lt;=</t>
  </si>
  <si>
    <t>Node Balance Constraints</t>
  </si>
  <si>
    <t>Warehouses</t>
  </si>
  <si>
    <t>Plants</t>
  </si>
  <si>
    <t>Customers</t>
  </si>
  <si>
    <t>Net ouflow</t>
  </si>
  <si>
    <t>Capacity</t>
  </si>
  <si>
    <t>Required</t>
  </si>
  <si>
    <t>=</t>
  </si>
  <si>
    <t>Net outflow</t>
  </si>
  <si>
    <t>Net inflow</t>
  </si>
  <si>
    <t>&gt;=</t>
  </si>
  <si>
    <t>Demand</t>
  </si>
  <si>
    <t>Objective:</t>
  </si>
  <si>
    <t>Flow Product 1</t>
  </si>
  <si>
    <t>Flow Product 2</t>
  </si>
  <si>
    <t>Net ouflow P1</t>
  </si>
  <si>
    <t>Net ouflow P2</t>
  </si>
  <si>
    <t>Net inflow P1</t>
  </si>
  <si>
    <t>Net inflow P2</t>
  </si>
  <si>
    <t>Capacity P1</t>
  </si>
  <si>
    <t>Capacity P2</t>
  </si>
  <si>
    <t>Required P1</t>
  </si>
  <si>
    <t>Required P2</t>
  </si>
  <si>
    <t>Demand P1</t>
  </si>
  <si>
    <t>Demand P2</t>
  </si>
  <si>
    <t>Total flow</t>
  </si>
  <si>
    <t>Production and shipping of multiple products through transhipment points</t>
  </si>
  <si>
    <t>Demand City
Production and Transportation Cost per 1000 Units</t>
  </si>
  <si>
    <t xml:space="preserve">Fixed </t>
  </si>
  <si>
    <t>Supply City</t>
  </si>
  <si>
    <t>Atlanta</t>
  </si>
  <si>
    <t>Boston</t>
  </si>
  <si>
    <t>Chicago</t>
  </si>
  <si>
    <t>Denver</t>
  </si>
  <si>
    <t>Omaha</t>
  </si>
  <si>
    <t>Portland</t>
  </si>
  <si>
    <t>Cost ($)</t>
  </si>
  <si>
    <t>Baltimore</t>
  </si>
  <si>
    <t>Cheyenne</t>
  </si>
  <si>
    <t>Salt Lake</t>
  </si>
  <si>
    <t>Memphis</t>
  </si>
  <si>
    <t>Wichita</t>
  </si>
  <si>
    <t>Decision Variables</t>
  </si>
  <si>
    <t>Demand City - Production Allocation (1000 Units)</t>
  </si>
  <si>
    <t>(1=open)</t>
  </si>
  <si>
    <t>Constraints</t>
  </si>
  <si>
    <t>Excess Capacity</t>
  </si>
  <si>
    <t xml:space="preserve">      Total Available Capacity</t>
  </si>
  <si>
    <t>Unmet Demand</t>
  </si>
  <si>
    <t>Objective Function</t>
  </si>
  <si>
    <t>Cost =</t>
  </si>
  <si>
    <t>Inputs - Costs, Capacities, Demands</t>
  </si>
  <si>
    <t>Available Capacity</t>
  </si>
  <si>
    <t>Demand City - Production Allocation</t>
  </si>
  <si>
    <t>Number of pairs</t>
  </si>
  <si>
    <t>Shipment costs</t>
  </si>
  <si>
    <t>Demand Cities</t>
  </si>
  <si>
    <t>Met demand</t>
  </si>
  <si>
    <t xml:space="preserve">Inputs - Costs, Capacities, Demands </t>
  </si>
  <si>
    <t>Demand Region
Production and Transportation Cost per 1,000,000 Units</t>
  </si>
  <si>
    <t>Low</t>
  </si>
  <si>
    <t>High</t>
  </si>
  <si>
    <t>Supply Region</t>
  </si>
  <si>
    <t>N. America</t>
  </si>
  <si>
    <t>S. America</t>
  </si>
  <si>
    <t>Europe</t>
  </si>
  <si>
    <t>Asia</t>
  </si>
  <si>
    <t>Africa</t>
  </si>
  <si>
    <t>Demand Region - Production Allocation (1000 Units)</t>
  </si>
  <si>
    <t>Capacity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</si>
</sst>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E+00"/>
    <numFmt numFmtId="166" formatCode="_(* #,##0_);_(* \(#,##0\);_(* &quot;-&quot;??_);_(@_)"/>
    <numFmt numFmtId="167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4" borderId="0" xfId="0" applyFont="1" applyFill="1"/>
    <xf numFmtId="0" fontId="0" fillId="5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5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65" fontId="0" fillId="0" borderId="1" xfId="0" applyNumberFormat="1" applyBorder="1"/>
    <xf numFmtId="0" fontId="4" fillId="0" borderId="0" xfId="0" applyFont="1"/>
    <xf numFmtId="0" fontId="0" fillId="0" borderId="5" xfId="0" applyBorder="1"/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5" fillId="0" borderId="11" xfId="0" applyFont="1" applyBorder="1"/>
    <xf numFmtId="0" fontId="0" fillId="0" borderId="12" xfId="0" applyBorder="1" applyAlignment="1">
      <alignment horizontal="right"/>
    </xf>
    <xf numFmtId="0" fontId="0" fillId="0" borderId="3" xfId="0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5" xfId="0" applyBorder="1"/>
    <xf numFmtId="166" fontId="3" fillId="0" borderId="16" xfId="1" applyNumberFormat="1" applyBorder="1"/>
    <xf numFmtId="166" fontId="3" fillId="0" borderId="17" xfId="1" applyNumberFormat="1" applyBorder="1"/>
    <xf numFmtId="166" fontId="3" fillId="0" borderId="18" xfId="1" applyNumberFormat="1" applyBorder="1"/>
    <xf numFmtId="0" fontId="0" fillId="0" borderId="19" xfId="0" applyBorder="1"/>
    <xf numFmtId="0" fontId="0" fillId="0" borderId="20" xfId="0" applyBorder="1"/>
    <xf numFmtId="166" fontId="3" fillId="0" borderId="21" xfId="1" applyNumberFormat="1" applyBorder="1"/>
    <xf numFmtId="166" fontId="3" fillId="0" borderId="0" xfId="1" applyNumberFormat="1" applyBorder="1"/>
    <xf numFmtId="166" fontId="3" fillId="0" borderId="22" xfId="1" applyNumberFormat="1" applyBorder="1"/>
    <xf numFmtId="0" fontId="0" fillId="0" borderId="23" xfId="0" applyBorder="1"/>
    <xf numFmtId="0" fontId="5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4" fillId="0" borderId="0" xfId="0" applyFont="1" applyBorder="1"/>
    <xf numFmtId="0" fontId="6" fillId="0" borderId="10" xfId="0" applyFont="1" applyBorder="1" applyAlignment="1">
      <alignment horizontal="right" wrapText="1"/>
    </xf>
    <xf numFmtId="0" fontId="0" fillId="0" borderId="14" xfId="0" applyBorder="1" applyAlignment="1">
      <alignment horizontal="right"/>
    </xf>
    <xf numFmtId="1" fontId="0" fillId="0" borderId="16" xfId="1" applyNumberFormat="1" applyFont="1" applyFill="1" applyBorder="1"/>
    <xf numFmtId="1" fontId="0" fillId="0" borderId="17" xfId="1" applyNumberFormat="1" applyFont="1" applyFill="1" applyBorder="1"/>
    <xf numFmtId="1" fontId="0" fillId="0" borderId="17" xfId="1" applyNumberFormat="1" applyFont="1" applyBorder="1"/>
    <xf numFmtId="0" fontId="0" fillId="6" borderId="30" xfId="0" applyFill="1" applyBorder="1" applyAlignment="1">
      <alignment horizontal="right"/>
    </xf>
    <xf numFmtId="1" fontId="0" fillId="0" borderId="21" xfId="1" applyNumberFormat="1" applyFont="1" applyFill="1" applyBorder="1"/>
    <xf numFmtId="1" fontId="0" fillId="0" borderId="0" xfId="1" applyNumberFormat="1" applyFont="1" applyFill="1" applyBorder="1"/>
    <xf numFmtId="1" fontId="0" fillId="0" borderId="31" xfId="1" applyNumberFormat="1" applyFont="1" applyFill="1" applyBorder="1"/>
    <xf numFmtId="0" fontId="0" fillId="6" borderId="32" xfId="0" applyFill="1" applyBorder="1" applyAlignment="1">
      <alignment horizontal="right"/>
    </xf>
    <xf numFmtId="1" fontId="0" fillId="0" borderId="21" xfId="1" applyNumberFormat="1" applyFont="1" applyBorder="1"/>
    <xf numFmtId="1" fontId="0" fillId="0" borderId="0" xfId="1" applyNumberFormat="1" applyFont="1" applyBorder="1"/>
    <xf numFmtId="0" fontId="0" fillId="0" borderId="24" xfId="0" applyBorder="1"/>
    <xf numFmtId="1" fontId="0" fillId="0" borderId="25" xfId="1" applyNumberFormat="1" applyFont="1" applyFill="1" applyBorder="1"/>
    <xf numFmtId="1" fontId="0" fillId="0" borderId="26" xfId="1" applyNumberFormat="1" applyFont="1" applyFill="1" applyBorder="1"/>
    <xf numFmtId="1" fontId="0" fillId="0" borderId="26" xfId="1" applyNumberFormat="1" applyFont="1" applyBorder="1"/>
    <xf numFmtId="0" fontId="0" fillId="6" borderId="33" xfId="0" applyFill="1" applyBorder="1" applyAlignment="1">
      <alignment horizontal="right"/>
    </xf>
    <xf numFmtId="0" fontId="5" fillId="0" borderId="34" xfId="0" applyFont="1" applyBorder="1"/>
    <xf numFmtId="0" fontId="5" fillId="0" borderId="6" xfId="0" applyFont="1" applyBorder="1"/>
    <xf numFmtId="0" fontId="0" fillId="0" borderId="7" xfId="0" applyBorder="1"/>
    <xf numFmtId="0" fontId="0" fillId="0" borderId="35" xfId="0" applyBorder="1"/>
    <xf numFmtId="1" fontId="0" fillId="0" borderId="21" xfId="0" applyNumberForma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23" xfId="0" applyFont="1" applyBorder="1" applyAlignment="1">
      <alignment horizontal="left"/>
    </xf>
    <xf numFmtId="0" fontId="0" fillId="0" borderId="21" xfId="0" applyBorder="1"/>
    <xf numFmtId="0" fontId="0" fillId="0" borderId="36" xfId="0" applyBorder="1" applyAlignment="1">
      <alignment horizontal="right"/>
    </xf>
    <xf numFmtId="0" fontId="0" fillId="0" borderId="37" xfId="0" applyBorder="1" applyAlignment="1">
      <alignment horizontal="right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8" xfId="0" applyNumberFormat="1" applyBorder="1"/>
    <xf numFmtId="0" fontId="4" fillId="0" borderId="38" xfId="0" applyFont="1" applyBorder="1"/>
    <xf numFmtId="0" fontId="6" fillId="0" borderId="0" xfId="0" applyFont="1" applyBorder="1"/>
    <xf numFmtId="167" fontId="0" fillId="0" borderId="0" xfId="0" applyNumberFormat="1" applyBorder="1"/>
    <xf numFmtId="167" fontId="0" fillId="0" borderId="0" xfId="2" applyNumberFormat="1" applyFont="1" applyBorder="1"/>
    <xf numFmtId="0" fontId="7" fillId="0" borderId="0" xfId="0" applyFont="1" applyFill="1"/>
    <xf numFmtId="0" fontId="0" fillId="0" borderId="0" xfId="0" applyFill="1"/>
    <xf numFmtId="167" fontId="6" fillId="0" borderId="0" xfId="2" applyNumberFormat="1" applyFont="1" applyFill="1"/>
    <xf numFmtId="0" fontId="5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167" fontId="3" fillId="0" borderId="0" xfId="2" applyNumberFormat="1" applyBorder="1"/>
    <xf numFmtId="167" fontId="3" fillId="0" borderId="40" xfId="2" applyNumberFormat="1" applyBorder="1"/>
    <xf numFmtId="1" fontId="0" fillId="0" borderId="23" xfId="1" applyNumberFormat="1" applyFont="1" applyFill="1" applyBorder="1"/>
    <xf numFmtId="0" fontId="0" fillId="0" borderId="0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42" xfId="0" applyBorder="1"/>
    <xf numFmtId="0" fontId="0" fillId="0" borderId="43" xfId="0" applyBorder="1" applyAlignment="1">
      <alignment horizontal="right"/>
    </xf>
    <xf numFmtId="0" fontId="0" fillId="0" borderId="44" xfId="0" applyBorder="1" applyAlignment="1">
      <alignment horizontal="right"/>
    </xf>
    <xf numFmtId="1" fontId="0" fillId="0" borderId="28" xfId="1" applyNumberFormat="1" applyFont="1" applyFill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0" xfId="0" applyFill="1" applyBorder="1"/>
    <xf numFmtId="1" fontId="0" fillId="0" borderId="0" xfId="0" applyNumberFormat="1" applyBorder="1"/>
    <xf numFmtId="1" fontId="0" fillId="7" borderId="16" xfId="1" applyNumberFormat="1" applyFont="1" applyFill="1" applyBorder="1"/>
    <xf numFmtId="1" fontId="0" fillId="7" borderId="17" xfId="1" applyNumberFormat="1" applyFont="1" applyFill="1" applyBorder="1"/>
    <xf numFmtId="1" fontId="0" fillId="7" borderId="21" xfId="1" applyNumberFormat="1" applyFont="1" applyFill="1" applyBorder="1"/>
    <xf numFmtId="1" fontId="0" fillId="7" borderId="0" xfId="1" applyNumberFormat="1" applyFont="1" applyFill="1" applyBorder="1"/>
    <xf numFmtId="1" fontId="0" fillId="7" borderId="31" xfId="1" applyNumberFormat="1" applyFont="1" applyFill="1" applyBorder="1"/>
    <xf numFmtId="1" fontId="0" fillId="7" borderId="25" xfId="1" applyNumberFormat="1" applyFont="1" applyFill="1" applyBorder="1"/>
    <xf numFmtId="1" fontId="0" fillId="7" borderId="26" xfId="1" applyNumberFormat="1" applyFont="1" applyFill="1" applyBorder="1"/>
    <xf numFmtId="0" fontId="5" fillId="0" borderId="0" xfId="0" applyFont="1" applyBorder="1" applyAlignment="1">
      <alignment wrapText="1"/>
    </xf>
    <xf numFmtId="0" fontId="0" fillId="0" borderId="18" xfId="0" applyBorder="1"/>
    <xf numFmtId="0" fontId="5" fillId="0" borderId="13" xfId="0" applyFont="1" applyBorder="1"/>
    <xf numFmtId="0" fontId="0" fillId="0" borderId="22" xfId="0" applyBorder="1"/>
    <xf numFmtId="0" fontId="0" fillId="0" borderId="13" xfId="0" applyBorder="1"/>
    <xf numFmtId="0" fontId="0" fillId="0" borderId="1" xfId="0" applyFill="1" applyBorder="1"/>
    <xf numFmtId="0" fontId="0" fillId="0" borderId="49" xfId="0" applyBorder="1" applyAlignment="1">
      <alignment horizontal="right"/>
    </xf>
    <xf numFmtId="1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8" borderId="12" xfId="1" applyNumberFormat="1" applyFont="1" applyFill="1" applyBorder="1"/>
    <xf numFmtId="1" fontId="0" fillId="8" borderId="36" xfId="1" applyNumberFormat="1" applyFont="1" applyFill="1" applyBorder="1"/>
    <xf numFmtId="1" fontId="0" fillId="8" borderId="49" xfId="1" applyNumberFormat="1" applyFont="1" applyFill="1" applyBorder="1"/>
    <xf numFmtId="0" fontId="6" fillId="0" borderId="4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50" xfId="0" applyFont="1" applyBorder="1"/>
    <xf numFmtId="0" fontId="6" fillId="0" borderId="2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166" fontId="0" fillId="0" borderId="16" xfId="1" applyNumberFormat="1" applyFont="1" applyBorder="1"/>
    <xf numFmtId="166" fontId="0" fillId="0" borderId="17" xfId="1" applyNumberFormat="1" applyFont="1" applyBorder="1"/>
    <xf numFmtId="166" fontId="0" fillId="0" borderId="18" xfId="1" applyNumberFormat="1" applyFont="1" applyBorder="1"/>
    <xf numFmtId="0" fontId="0" fillId="0" borderId="17" xfId="0" applyBorder="1"/>
    <xf numFmtId="166" fontId="0" fillId="0" borderId="20" xfId="1" applyNumberFormat="1" applyFont="1" applyBorder="1"/>
    <xf numFmtId="166" fontId="0" fillId="0" borderId="21" xfId="1" applyNumberFormat="1" applyFont="1" applyBorder="1"/>
    <xf numFmtId="166" fontId="0" fillId="0" borderId="0" xfId="1" applyNumberFormat="1" applyFont="1" applyBorder="1"/>
    <xf numFmtId="166" fontId="0" fillId="0" borderId="22" xfId="1" applyNumberFormat="1" applyFont="1" applyBorder="1"/>
    <xf numFmtId="0" fontId="0" fillId="0" borderId="10" xfId="0" applyBorder="1" applyAlignment="1">
      <alignment horizontal="right" wrapText="1"/>
    </xf>
    <xf numFmtId="1" fontId="0" fillId="0" borderId="16" xfId="0" applyNumberFormat="1" applyBorder="1"/>
    <xf numFmtId="1" fontId="0" fillId="0" borderId="17" xfId="0" applyNumberFormat="1" applyBorder="1"/>
    <xf numFmtId="1" fontId="0" fillId="0" borderId="48" xfId="0" applyNumberFormat="1" applyBorder="1"/>
    <xf numFmtId="0" fontId="0" fillId="0" borderId="30" xfId="0" applyBorder="1" applyAlignment="1">
      <alignment horizontal="right"/>
    </xf>
    <xf numFmtId="1" fontId="0" fillId="0" borderId="0" xfId="0" applyNumberFormat="1" applyFill="1" applyBorder="1"/>
    <xf numFmtId="1" fontId="0" fillId="0" borderId="31" xfId="0" applyNumberFormat="1" applyFill="1" applyBorder="1"/>
    <xf numFmtId="0" fontId="0" fillId="0" borderId="23" xfId="0" applyFill="1" applyBorder="1" applyAlignment="1">
      <alignment horizontal="right"/>
    </xf>
    <xf numFmtId="0" fontId="0" fillId="0" borderId="32" xfId="0" applyFill="1" applyBorder="1" applyAlignment="1">
      <alignment horizontal="right"/>
    </xf>
    <xf numFmtId="1" fontId="0" fillId="0" borderId="31" xfId="0" applyNumberFormat="1" applyBorder="1"/>
    <xf numFmtId="0" fontId="0" fillId="0" borderId="32" xfId="0" applyBorder="1" applyAlignment="1">
      <alignment horizontal="right"/>
    </xf>
    <xf numFmtId="1" fontId="0" fillId="0" borderId="51" xfId="0" applyNumberFormat="1" applyBorder="1"/>
    <xf numFmtId="0" fontId="0" fillId="0" borderId="28" xfId="0" applyBorder="1" applyAlignment="1">
      <alignment horizontal="right"/>
    </xf>
    <xf numFmtId="0" fontId="0" fillId="0" borderId="33" xfId="0" applyBorder="1" applyAlignment="1">
      <alignment horizontal="right"/>
    </xf>
    <xf numFmtId="0" fontId="4" fillId="0" borderId="26" xfId="0" applyFont="1" applyBorder="1"/>
    <xf numFmtId="0" fontId="6" fillId="0" borderId="0" xfId="0" applyFont="1" applyFill="1"/>
    <xf numFmtId="1" fontId="0" fillId="0" borderId="52" xfId="0" applyNumberFormat="1" applyBorder="1"/>
    <xf numFmtId="167" fontId="0" fillId="0" borderId="39" xfId="2" applyNumberFormat="1" applyFont="1" applyBorder="1"/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0" fillId="0" borderId="36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0" fillId="0" borderId="7" xfId="0" applyFont="1" applyBorder="1"/>
    <xf numFmtId="0" fontId="5" fillId="0" borderId="53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4</xdr:row>
      <xdr:rowOff>85725</xdr:rowOff>
    </xdr:from>
    <xdr:to>
      <xdr:col>17</xdr:col>
      <xdr:colOff>276083</xdr:colOff>
      <xdr:row>19</xdr:row>
      <xdr:rowOff>114300</xdr:rowOff>
    </xdr:to>
    <xdr:grpSp>
      <xdr:nvGrpSpPr>
        <xdr:cNvPr id="122" name="Group 121"/>
        <xdr:cNvGrpSpPr/>
      </xdr:nvGrpSpPr>
      <xdr:grpSpPr>
        <a:xfrm>
          <a:off x="7867650" y="923925"/>
          <a:ext cx="3514583" cy="2886075"/>
          <a:chOff x="5629275" y="85725"/>
          <a:chExt cx="4124183" cy="2695575"/>
        </a:xfrm>
      </xdr:grpSpPr>
      <xdr:sp macro="" textlink="">
        <xdr:nvSpPr>
          <xdr:cNvPr id="2" name="Oval 1"/>
          <xdr:cNvSpPr/>
        </xdr:nvSpPr>
        <xdr:spPr>
          <a:xfrm>
            <a:off x="5705475" y="914400"/>
            <a:ext cx="361950" cy="333375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1</a:t>
            </a:r>
          </a:p>
        </xdr:txBody>
      </xdr:sp>
      <xdr:sp macro="" textlink="">
        <xdr:nvSpPr>
          <xdr:cNvPr id="3" name="Oval 2"/>
          <xdr:cNvSpPr/>
        </xdr:nvSpPr>
        <xdr:spPr>
          <a:xfrm>
            <a:off x="6143625" y="1466850"/>
            <a:ext cx="361950" cy="333375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2</a:t>
            </a:r>
          </a:p>
        </xdr:txBody>
      </xdr:sp>
      <xdr:sp macro="" textlink="">
        <xdr:nvSpPr>
          <xdr:cNvPr id="4" name="Oval 3"/>
          <xdr:cNvSpPr/>
        </xdr:nvSpPr>
        <xdr:spPr>
          <a:xfrm>
            <a:off x="6010275" y="2390775"/>
            <a:ext cx="361950" cy="333375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3</a:t>
            </a:r>
          </a:p>
        </xdr:txBody>
      </xdr:sp>
      <xdr:sp macro="" textlink="">
        <xdr:nvSpPr>
          <xdr:cNvPr id="8" name="Oval 7"/>
          <xdr:cNvSpPr/>
        </xdr:nvSpPr>
        <xdr:spPr>
          <a:xfrm>
            <a:off x="9305925" y="1428750"/>
            <a:ext cx="361950" cy="33337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7</a:t>
            </a:r>
          </a:p>
        </xdr:txBody>
      </xdr:sp>
      <xdr:sp macro="" textlink="">
        <xdr:nvSpPr>
          <xdr:cNvPr id="9" name="Oval 8"/>
          <xdr:cNvSpPr/>
        </xdr:nvSpPr>
        <xdr:spPr>
          <a:xfrm>
            <a:off x="9296400" y="619125"/>
            <a:ext cx="361950" cy="33337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6</a:t>
            </a:r>
          </a:p>
        </xdr:txBody>
      </xdr:sp>
      <xdr:sp macro="" textlink="">
        <xdr:nvSpPr>
          <xdr:cNvPr id="10" name="Oval 9"/>
          <xdr:cNvSpPr/>
        </xdr:nvSpPr>
        <xdr:spPr>
          <a:xfrm>
            <a:off x="8201025" y="2447925"/>
            <a:ext cx="361950" cy="33337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11" name="Oval 10"/>
          <xdr:cNvSpPr/>
        </xdr:nvSpPr>
        <xdr:spPr>
          <a:xfrm>
            <a:off x="7677150" y="95250"/>
            <a:ext cx="361950" cy="33337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4</a:t>
            </a:r>
          </a:p>
        </xdr:txBody>
      </xdr:sp>
      <xdr:cxnSp macro="">
        <xdr:nvCxnSpPr>
          <xdr:cNvPr id="13" name="Straight Arrow Connector 12"/>
          <xdr:cNvCxnSpPr>
            <a:stCxn id="2" idx="6"/>
            <a:endCxn id="11" idx="2"/>
          </xdr:cNvCxnSpPr>
        </xdr:nvCxnSpPr>
        <xdr:spPr>
          <a:xfrm flipV="1">
            <a:off x="6067425" y="261938"/>
            <a:ext cx="1609725" cy="81915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/>
          <xdr:cNvCxnSpPr>
            <a:stCxn id="2" idx="6"/>
            <a:endCxn id="9" idx="2"/>
          </xdr:cNvCxnSpPr>
        </xdr:nvCxnSpPr>
        <xdr:spPr>
          <a:xfrm flipV="1">
            <a:off x="6067425" y="785813"/>
            <a:ext cx="3228975" cy="29527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/>
          <xdr:cNvCxnSpPr>
            <a:stCxn id="2" idx="6"/>
            <a:endCxn id="8" idx="2"/>
          </xdr:cNvCxnSpPr>
        </xdr:nvCxnSpPr>
        <xdr:spPr>
          <a:xfrm>
            <a:off x="6067425" y="1081088"/>
            <a:ext cx="3238500" cy="51435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/>
          <xdr:cNvCxnSpPr>
            <a:stCxn id="2" idx="6"/>
            <a:endCxn id="10" idx="1"/>
          </xdr:cNvCxnSpPr>
        </xdr:nvCxnSpPr>
        <xdr:spPr>
          <a:xfrm>
            <a:off x="6067425" y="1081088"/>
            <a:ext cx="2186606" cy="141565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/>
          <xdr:cNvCxnSpPr>
            <a:stCxn id="3" idx="6"/>
            <a:endCxn id="11" idx="3"/>
          </xdr:cNvCxnSpPr>
        </xdr:nvCxnSpPr>
        <xdr:spPr>
          <a:xfrm flipV="1">
            <a:off x="6505575" y="379803"/>
            <a:ext cx="1224581" cy="125373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Arrow Connector 17"/>
          <xdr:cNvCxnSpPr>
            <a:stCxn id="3" idx="6"/>
            <a:endCxn id="9" idx="3"/>
          </xdr:cNvCxnSpPr>
        </xdr:nvCxnSpPr>
        <xdr:spPr>
          <a:xfrm flipV="1">
            <a:off x="6505575" y="903678"/>
            <a:ext cx="2843831" cy="72986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Arrow Connector 18"/>
          <xdr:cNvCxnSpPr>
            <a:stCxn id="3" idx="6"/>
            <a:endCxn id="8" idx="3"/>
          </xdr:cNvCxnSpPr>
        </xdr:nvCxnSpPr>
        <xdr:spPr>
          <a:xfrm>
            <a:off x="6505575" y="1633538"/>
            <a:ext cx="2853356" cy="7976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/>
          <xdr:cNvCxnSpPr>
            <a:stCxn id="3" idx="6"/>
            <a:endCxn id="10" idx="2"/>
          </xdr:cNvCxnSpPr>
        </xdr:nvCxnSpPr>
        <xdr:spPr>
          <a:xfrm>
            <a:off x="6505575" y="1633538"/>
            <a:ext cx="1695450" cy="98107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Arrow Connector 20"/>
          <xdr:cNvCxnSpPr>
            <a:stCxn id="11" idx="5"/>
            <a:endCxn id="9" idx="2"/>
          </xdr:cNvCxnSpPr>
        </xdr:nvCxnSpPr>
        <xdr:spPr>
          <a:xfrm>
            <a:off x="7986094" y="379803"/>
            <a:ext cx="1310306" cy="40601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Arrow Connector 21"/>
          <xdr:cNvCxnSpPr>
            <a:stCxn id="11" idx="5"/>
            <a:endCxn id="8" idx="1"/>
          </xdr:cNvCxnSpPr>
        </xdr:nvCxnSpPr>
        <xdr:spPr>
          <a:xfrm>
            <a:off x="7986094" y="379803"/>
            <a:ext cx="1372837" cy="109776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Arrow Connector 22"/>
          <xdr:cNvCxnSpPr>
            <a:stCxn id="10" idx="7"/>
            <a:endCxn id="9" idx="3"/>
          </xdr:cNvCxnSpPr>
        </xdr:nvCxnSpPr>
        <xdr:spPr>
          <a:xfrm flipV="1">
            <a:off x="8509969" y="903678"/>
            <a:ext cx="839437" cy="159306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Arrow Connector 23"/>
          <xdr:cNvCxnSpPr>
            <a:stCxn id="10" idx="7"/>
            <a:endCxn id="8" idx="3"/>
          </xdr:cNvCxnSpPr>
        </xdr:nvCxnSpPr>
        <xdr:spPr>
          <a:xfrm flipV="1">
            <a:off x="8509969" y="1713303"/>
            <a:ext cx="848962" cy="783444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Arrow Connector 24"/>
          <xdr:cNvCxnSpPr>
            <a:stCxn id="4" idx="7"/>
            <a:endCxn id="11" idx="3"/>
          </xdr:cNvCxnSpPr>
        </xdr:nvCxnSpPr>
        <xdr:spPr>
          <a:xfrm flipV="1">
            <a:off x="6319219" y="379803"/>
            <a:ext cx="1410937" cy="2059794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Arrow Connector 25"/>
          <xdr:cNvCxnSpPr>
            <a:stCxn id="4" idx="7"/>
            <a:endCxn id="9" idx="3"/>
          </xdr:cNvCxnSpPr>
        </xdr:nvCxnSpPr>
        <xdr:spPr>
          <a:xfrm flipV="1">
            <a:off x="6319219" y="903678"/>
            <a:ext cx="3030187" cy="153591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Arrow Connector 26"/>
          <xdr:cNvCxnSpPr>
            <a:stCxn id="4" idx="7"/>
            <a:endCxn id="8" idx="2"/>
          </xdr:cNvCxnSpPr>
        </xdr:nvCxnSpPr>
        <xdr:spPr>
          <a:xfrm flipV="1">
            <a:off x="6319219" y="1595438"/>
            <a:ext cx="2986706" cy="84415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Arrow Connector 27"/>
          <xdr:cNvCxnSpPr>
            <a:stCxn id="4" idx="7"/>
            <a:endCxn id="10" idx="2"/>
          </xdr:cNvCxnSpPr>
        </xdr:nvCxnSpPr>
        <xdr:spPr>
          <a:xfrm>
            <a:off x="6319219" y="2439597"/>
            <a:ext cx="1881806" cy="17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Arrow Connector 91"/>
          <xdr:cNvCxnSpPr>
            <a:stCxn id="2" idx="4"/>
            <a:endCxn id="4" idx="1"/>
          </xdr:cNvCxnSpPr>
        </xdr:nvCxnSpPr>
        <xdr:spPr>
          <a:xfrm>
            <a:off x="5886450" y="1247775"/>
            <a:ext cx="176831" cy="1191822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Arrow Connector 92"/>
          <xdr:cNvCxnSpPr>
            <a:stCxn id="2" idx="5"/>
            <a:endCxn id="3" idx="1"/>
          </xdr:cNvCxnSpPr>
        </xdr:nvCxnSpPr>
        <xdr:spPr>
          <a:xfrm>
            <a:off x="6014419" y="1198953"/>
            <a:ext cx="182212" cy="316719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Arrow Connector 93"/>
          <xdr:cNvCxnSpPr>
            <a:stCxn id="3" idx="4"/>
            <a:endCxn id="4" idx="0"/>
          </xdr:cNvCxnSpPr>
        </xdr:nvCxnSpPr>
        <xdr:spPr>
          <a:xfrm flipH="1">
            <a:off x="6191250" y="1800225"/>
            <a:ext cx="133350" cy="59055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Arrow Connector 94"/>
          <xdr:cNvCxnSpPr>
            <a:stCxn id="11" idx="4"/>
            <a:endCxn id="10" idx="0"/>
          </xdr:cNvCxnSpPr>
        </xdr:nvCxnSpPr>
        <xdr:spPr>
          <a:xfrm>
            <a:off x="7858125" y="428625"/>
            <a:ext cx="523875" cy="201930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Arrow Connector 97"/>
          <xdr:cNvCxnSpPr>
            <a:stCxn id="9" idx="4"/>
            <a:endCxn id="8" idx="0"/>
          </xdr:cNvCxnSpPr>
        </xdr:nvCxnSpPr>
        <xdr:spPr>
          <a:xfrm>
            <a:off x="9477375" y="952500"/>
            <a:ext cx="9525" cy="47625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5" name="TextBox 114"/>
          <xdr:cNvSpPr txBox="1"/>
        </xdr:nvSpPr>
        <xdr:spPr>
          <a:xfrm>
            <a:off x="5629275" y="609600"/>
            <a:ext cx="50174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S:200</a:t>
            </a:r>
          </a:p>
        </xdr:txBody>
      </xdr:sp>
      <xdr:sp macro="" textlink="">
        <xdr:nvSpPr>
          <xdr:cNvPr id="116" name="TextBox 115"/>
          <xdr:cNvSpPr txBox="1"/>
        </xdr:nvSpPr>
        <xdr:spPr>
          <a:xfrm>
            <a:off x="6276975" y="1743075"/>
            <a:ext cx="50174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S:300</a:t>
            </a:r>
          </a:p>
        </xdr:txBody>
      </xdr:sp>
      <xdr:sp macro="" textlink="">
        <xdr:nvSpPr>
          <xdr:cNvPr id="117" name="TextBox 116"/>
          <xdr:cNvSpPr txBox="1"/>
        </xdr:nvSpPr>
        <xdr:spPr>
          <a:xfrm>
            <a:off x="6362700" y="2486025"/>
            <a:ext cx="50174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S:100</a:t>
            </a:r>
          </a:p>
        </xdr:txBody>
      </xdr:sp>
      <xdr:sp macro="" textlink="">
        <xdr:nvSpPr>
          <xdr:cNvPr id="118" name="TextBox 117"/>
          <xdr:cNvSpPr txBox="1"/>
        </xdr:nvSpPr>
        <xdr:spPr>
          <a:xfrm>
            <a:off x="8067675" y="85725"/>
            <a:ext cx="36266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T:0</a:t>
            </a:r>
          </a:p>
        </xdr:txBody>
      </xdr:sp>
      <xdr:sp macro="" textlink="">
        <xdr:nvSpPr>
          <xdr:cNvPr id="119" name="TextBox 118"/>
          <xdr:cNvSpPr txBox="1"/>
        </xdr:nvSpPr>
        <xdr:spPr>
          <a:xfrm>
            <a:off x="8562975" y="2466975"/>
            <a:ext cx="36266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T:0</a:t>
            </a:r>
          </a:p>
        </xdr:txBody>
      </xdr:sp>
      <xdr:sp macro="" textlink="">
        <xdr:nvSpPr>
          <xdr:cNvPr id="120" name="TextBox 119"/>
          <xdr:cNvSpPr txBox="1"/>
        </xdr:nvSpPr>
        <xdr:spPr>
          <a:xfrm>
            <a:off x="9229725" y="1800225"/>
            <a:ext cx="52373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D:180</a:t>
            </a:r>
          </a:p>
        </xdr:txBody>
      </xdr:sp>
      <xdr:sp macro="" textlink="">
        <xdr:nvSpPr>
          <xdr:cNvPr id="121" name="TextBox 120"/>
          <xdr:cNvSpPr txBox="1"/>
        </xdr:nvSpPr>
        <xdr:spPr>
          <a:xfrm>
            <a:off x="9210675" y="323850"/>
            <a:ext cx="52373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D:400</a:t>
            </a:r>
          </a:p>
        </xdr:txBody>
      </xdr:sp>
    </xdr:grpSp>
    <xdr:clientData/>
  </xdr:twoCellAnchor>
  <xdr:twoCellAnchor>
    <xdr:from>
      <xdr:col>12</xdr:col>
      <xdr:colOff>76200</xdr:colOff>
      <xdr:row>20</xdr:row>
      <xdr:rowOff>171450</xdr:rowOff>
    </xdr:from>
    <xdr:to>
      <xdr:col>17</xdr:col>
      <xdr:colOff>542783</xdr:colOff>
      <xdr:row>36</xdr:row>
      <xdr:rowOff>9525</xdr:rowOff>
    </xdr:to>
    <xdr:grpSp>
      <xdr:nvGrpSpPr>
        <xdr:cNvPr id="74" name="Group 73"/>
        <xdr:cNvGrpSpPr/>
      </xdr:nvGrpSpPr>
      <xdr:grpSpPr>
        <a:xfrm>
          <a:off x="8134350" y="4057650"/>
          <a:ext cx="3514583" cy="2886075"/>
          <a:chOff x="5629275" y="85725"/>
          <a:chExt cx="4124183" cy="2695575"/>
        </a:xfrm>
      </xdr:grpSpPr>
      <xdr:sp macro="" textlink="">
        <xdr:nvSpPr>
          <xdr:cNvPr id="75" name="Oval 74"/>
          <xdr:cNvSpPr/>
        </xdr:nvSpPr>
        <xdr:spPr>
          <a:xfrm>
            <a:off x="5705475" y="914400"/>
            <a:ext cx="361950" cy="333375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1</a:t>
            </a:r>
          </a:p>
        </xdr:txBody>
      </xdr:sp>
      <xdr:sp macro="" textlink="">
        <xdr:nvSpPr>
          <xdr:cNvPr id="76" name="Oval 75"/>
          <xdr:cNvSpPr/>
        </xdr:nvSpPr>
        <xdr:spPr>
          <a:xfrm>
            <a:off x="6143625" y="1466850"/>
            <a:ext cx="361950" cy="333375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2</a:t>
            </a:r>
          </a:p>
        </xdr:txBody>
      </xdr:sp>
      <xdr:sp macro="" textlink="">
        <xdr:nvSpPr>
          <xdr:cNvPr id="77" name="Oval 76"/>
          <xdr:cNvSpPr/>
        </xdr:nvSpPr>
        <xdr:spPr>
          <a:xfrm>
            <a:off x="6010275" y="2390775"/>
            <a:ext cx="361950" cy="333375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3</a:t>
            </a:r>
          </a:p>
        </xdr:txBody>
      </xdr:sp>
      <xdr:sp macro="" textlink="">
        <xdr:nvSpPr>
          <xdr:cNvPr id="78" name="Oval 77"/>
          <xdr:cNvSpPr/>
        </xdr:nvSpPr>
        <xdr:spPr>
          <a:xfrm>
            <a:off x="9305925" y="1428750"/>
            <a:ext cx="361950" cy="33337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7</a:t>
            </a:r>
          </a:p>
        </xdr:txBody>
      </xdr:sp>
      <xdr:sp macro="" textlink="">
        <xdr:nvSpPr>
          <xdr:cNvPr id="79" name="Oval 78"/>
          <xdr:cNvSpPr/>
        </xdr:nvSpPr>
        <xdr:spPr>
          <a:xfrm>
            <a:off x="9296400" y="619125"/>
            <a:ext cx="361950" cy="33337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6</a:t>
            </a:r>
          </a:p>
        </xdr:txBody>
      </xdr:sp>
      <xdr:sp macro="" textlink="">
        <xdr:nvSpPr>
          <xdr:cNvPr id="80" name="Oval 79"/>
          <xdr:cNvSpPr/>
        </xdr:nvSpPr>
        <xdr:spPr>
          <a:xfrm>
            <a:off x="8201025" y="2447925"/>
            <a:ext cx="361950" cy="33337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81" name="Oval 80"/>
          <xdr:cNvSpPr/>
        </xdr:nvSpPr>
        <xdr:spPr>
          <a:xfrm>
            <a:off x="7677150" y="95250"/>
            <a:ext cx="361950" cy="33337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4</a:t>
            </a:r>
          </a:p>
        </xdr:txBody>
      </xdr:sp>
      <xdr:cxnSp macro="">
        <xdr:nvCxnSpPr>
          <xdr:cNvPr id="86" name="Straight Arrow Connector 85"/>
          <xdr:cNvCxnSpPr>
            <a:stCxn id="76" idx="6"/>
            <a:endCxn id="81" idx="3"/>
          </xdr:cNvCxnSpPr>
        </xdr:nvCxnSpPr>
        <xdr:spPr>
          <a:xfrm flipV="1">
            <a:off x="6505575" y="379803"/>
            <a:ext cx="1224581" cy="125373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Arrow Connector 86"/>
          <xdr:cNvCxnSpPr>
            <a:stCxn id="76" idx="6"/>
            <a:endCxn id="79" idx="3"/>
          </xdr:cNvCxnSpPr>
        </xdr:nvCxnSpPr>
        <xdr:spPr>
          <a:xfrm flipV="1">
            <a:off x="6505575" y="903678"/>
            <a:ext cx="2843831" cy="72986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Arrow Connector 89"/>
          <xdr:cNvCxnSpPr>
            <a:stCxn id="81" idx="5"/>
            <a:endCxn id="79" idx="2"/>
          </xdr:cNvCxnSpPr>
        </xdr:nvCxnSpPr>
        <xdr:spPr>
          <a:xfrm>
            <a:off x="7986094" y="379803"/>
            <a:ext cx="1310306" cy="40601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Arrow Connector 95"/>
          <xdr:cNvCxnSpPr>
            <a:stCxn id="80" idx="7"/>
            <a:endCxn id="79" idx="3"/>
          </xdr:cNvCxnSpPr>
        </xdr:nvCxnSpPr>
        <xdr:spPr>
          <a:xfrm flipV="1">
            <a:off x="8509969" y="903678"/>
            <a:ext cx="839437" cy="159306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Arrow Connector 98"/>
          <xdr:cNvCxnSpPr>
            <a:stCxn id="77" idx="7"/>
            <a:endCxn id="81" idx="3"/>
          </xdr:cNvCxnSpPr>
        </xdr:nvCxnSpPr>
        <xdr:spPr>
          <a:xfrm flipV="1">
            <a:off x="6319219" y="379803"/>
            <a:ext cx="1410937" cy="2059794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Arrow Connector 101"/>
          <xdr:cNvCxnSpPr>
            <a:stCxn id="77" idx="7"/>
            <a:endCxn id="80" idx="2"/>
          </xdr:cNvCxnSpPr>
        </xdr:nvCxnSpPr>
        <xdr:spPr>
          <a:xfrm>
            <a:off x="6319219" y="2439597"/>
            <a:ext cx="1881806" cy="17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Arrow Connector 102"/>
          <xdr:cNvCxnSpPr>
            <a:stCxn id="75" idx="4"/>
            <a:endCxn id="77" idx="1"/>
          </xdr:cNvCxnSpPr>
        </xdr:nvCxnSpPr>
        <xdr:spPr>
          <a:xfrm>
            <a:off x="5886450" y="1247775"/>
            <a:ext cx="176831" cy="1191822"/>
          </a:xfrm>
          <a:prstGeom prst="straightConnector1">
            <a:avLst/>
          </a:prstGeom>
          <a:ln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Arrow Connector 106"/>
          <xdr:cNvCxnSpPr>
            <a:stCxn id="79" idx="4"/>
            <a:endCxn id="78" idx="0"/>
          </xdr:cNvCxnSpPr>
        </xdr:nvCxnSpPr>
        <xdr:spPr>
          <a:xfrm>
            <a:off x="9477375" y="952500"/>
            <a:ext cx="9525" cy="476250"/>
          </a:xfrm>
          <a:prstGeom prst="straightConnector1">
            <a:avLst/>
          </a:prstGeom>
          <a:ln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8" name="TextBox 107"/>
          <xdr:cNvSpPr txBox="1"/>
        </xdr:nvSpPr>
        <xdr:spPr>
          <a:xfrm>
            <a:off x="5629275" y="609600"/>
            <a:ext cx="50174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S:200</a:t>
            </a:r>
          </a:p>
        </xdr:txBody>
      </xdr:sp>
      <xdr:sp macro="" textlink="">
        <xdr:nvSpPr>
          <xdr:cNvPr id="109" name="TextBox 108"/>
          <xdr:cNvSpPr txBox="1"/>
        </xdr:nvSpPr>
        <xdr:spPr>
          <a:xfrm>
            <a:off x="6276975" y="1743075"/>
            <a:ext cx="50174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S:300</a:t>
            </a:r>
          </a:p>
        </xdr:txBody>
      </xdr:sp>
      <xdr:sp macro="" textlink="">
        <xdr:nvSpPr>
          <xdr:cNvPr id="110" name="TextBox 109"/>
          <xdr:cNvSpPr txBox="1"/>
        </xdr:nvSpPr>
        <xdr:spPr>
          <a:xfrm>
            <a:off x="6362700" y="2486025"/>
            <a:ext cx="50174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S:100</a:t>
            </a:r>
          </a:p>
        </xdr:txBody>
      </xdr:sp>
      <xdr:sp macro="" textlink="">
        <xdr:nvSpPr>
          <xdr:cNvPr id="111" name="TextBox 110"/>
          <xdr:cNvSpPr txBox="1"/>
        </xdr:nvSpPr>
        <xdr:spPr>
          <a:xfrm>
            <a:off x="8067675" y="85725"/>
            <a:ext cx="36266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T:0</a:t>
            </a:r>
          </a:p>
        </xdr:txBody>
      </xdr:sp>
      <xdr:sp macro="" textlink="">
        <xdr:nvSpPr>
          <xdr:cNvPr id="112" name="TextBox 111"/>
          <xdr:cNvSpPr txBox="1"/>
        </xdr:nvSpPr>
        <xdr:spPr>
          <a:xfrm>
            <a:off x="8562975" y="2466975"/>
            <a:ext cx="36266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T:0</a:t>
            </a:r>
          </a:p>
        </xdr:txBody>
      </xdr:sp>
      <xdr:sp macro="" textlink="">
        <xdr:nvSpPr>
          <xdr:cNvPr id="113" name="TextBox 112"/>
          <xdr:cNvSpPr txBox="1"/>
        </xdr:nvSpPr>
        <xdr:spPr>
          <a:xfrm>
            <a:off x="9229725" y="1800225"/>
            <a:ext cx="52373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D:180</a:t>
            </a:r>
          </a:p>
        </xdr:txBody>
      </xdr:sp>
      <xdr:sp macro="" textlink="">
        <xdr:nvSpPr>
          <xdr:cNvPr id="114" name="TextBox 113"/>
          <xdr:cNvSpPr txBox="1"/>
        </xdr:nvSpPr>
        <xdr:spPr>
          <a:xfrm>
            <a:off x="9210675" y="323850"/>
            <a:ext cx="52373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D:400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14</xdr:col>
      <xdr:colOff>377366</xdr:colOff>
      <xdr:row>21</xdr:row>
      <xdr:rowOff>149218</xdr:rowOff>
    </xdr:to>
    <xdr:grpSp>
      <xdr:nvGrpSpPr>
        <xdr:cNvPr id="2" name="Group 1"/>
        <xdr:cNvGrpSpPr/>
      </xdr:nvGrpSpPr>
      <xdr:grpSpPr>
        <a:xfrm>
          <a:off x="8286750" y="1219200"/>
          <a:ext cx="3663491" cy="3006718"/>
          <a:chOff x="5629275" y="85725"/>
          <a:chExt cx="4298919" cy="2808255"/>
        </a:xfrm>
      </xdr:grpSpPr>
      <xdr:sp macro="" textlink="">
        <xdr:nvSpPr>
          <xdr:cNvPr id="3" name="Oval 2"/>
          <xdr:cNvSpPr/>
        </xdr:nvSpPr>
        <xdr:spPr>
          <a:xfrm>
            <a:off x="5705475" y="914400"/>
            <a:ext cx="361950" cy="333375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1</a:t>
            </a:r>
          </a:p>
        </xdr:txBody>
      </xdr:sp>
      <xdr:sp macro="" textlink="">
        <xdr:nvSpPr>
          <xdr:cNvPr id="4" name="Oval 3"/>
          <xdr:cNvSpPr/>
        </xdr:nvSpPr>
        <xdr:spPr>
          <a:xfrm>
            <a:off x="6143625" y="1466850"/>
            <a:ext cx="361950" cy="333375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2</a:t>
            </a:r>
          </a:p>
        </xdr:txBody>
      </xdr:sp>
      <xdr:sp macro="" textlink="">
        <xdr:nvSpPr>
          <xdr:cNvPr id="5" name="Oval 4"/>
          <xdr:cNvSpPr/>
        </xdr:nvSpPr>
        <xdr:spPr>
          <a:xfrm>
            <a:off x="6010275" y="2390775"/>
            <a:ext cx="361950" cy="333375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3</a:t>
            </a:r>
          </a:p>
        </xdr:txBody>
      </xdr:sp>
      <xdr:sp macro="" textlink="">
        <xdr:nvSpPr>
          <xdr:cNvPr id="6" name="Oval 5"/>
          <xdr:cNvSpPr/>
        </xdr:nvSpPr>
        <xdr:spPr>
          <a:xfrm>
            <a:off x="9305925" y="1428750"/>
            <a:ext cx="361950" cy="33337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7</a:t>
            </a:r>
          </a:p>
        </xdr:txBody>
      </xdr:sp>
      <xdr:sp macro="" textlink="">
        <xdr:nvSpPr>
          <xdr:cNvPr id="7" name="Oval 6"/>
          <xdr:cNvSpPr/>
        </xdr:nvSpPr>
        <xdr:spPr>
          <a:xfrm>
            <a:off x="9296400" y="619125"/>
            <a:ext cx="361950" cy="33337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6</a:t>
            </a:r>
          </a:p>
        </xdr:txBody>
      </xdr:sp>
      <xdr:sp macro="" textlink="">
        <xdr:nvSpPr>
          <xdr:cNvPr id="8" name="Oval 7"/>
          <xdr:cNvSpPr/>
        </xdr:nvSpPr>
        <xdr:spPr>
          <a:xfrm>
            <a:off x="8201025" y="2447925"/>
            <a:ext cx="361950" cy="33337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9" name="Oval 8"/>
          <xdr:cNvSpPr/>
        </xdr:nvSpPr>
        <xdr:spPr>
          <a:xfrm>
            <a:off x="7677150" y="95250"/>
            <a:ext cx="361950" cy="33337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4</a:t>
            </a:r>
          </a:p>
        </xdr:txBody>
      </xdr:sp>
      <xdr:cxnSp macro="">
        <xdr:nvCxnSpPr>
          <xdr:cNvPr id="10" name="Straight Arrow Connector 9"/>
          <xdr:cNvCxnSpPr>
            <a:stCxn id="3" idx="6"/>
            <a:endCxn id="9" idx="2"/>
          </xdr:cNvCxnSpPr>
        </xdr:nvCxnSpPr>
        <xdr:spPr>
          <a:xfrm flipV="1">
            <a:off x="6067425" y="261938"/>
            <a:ext cx="1609725" cy="81915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/>
          <xdr:cNvCxnSpPr>
            <a:stCxn id="3" idx="6"/>
            <a:endCxn id="7" idx="2"/>
          </xdr:cNvCxnSpPr>
        </xdr:nvCxnSpPr>
        <xdr:spPr>
          <a:xfrm flipV="1">
            <a:off x="6067425" y="785813"/>
            <a:ext cx="3228975" cy="29527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/>
          <xdr:cNvCxnSpPr>
            <a:stCxn id="3" idx="6"/>
            <a:endCxn id="6" idx="2"/>
          </xdr:cNvCxnSpPr>
        </xdr:nvCxnSpPr>
        <xdr:spPr>
          <a:xfrm>
            <a:off x="6067425" y="1081088"/>
            <a:ext cx="3238500" cy="51435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/>
          <xdr:cNvCxnSpPr>
            <a:stCxn id="3" idx="6"/>
            <a:endCxn id="8" idx="1"/>
          </xdr:cNvCxnSpPr>
        </xdr:nvCxnSpPr>
        <xdr:spPr>
          <a:xfrm>
            <a:off x="6067425" y="1081088"/>
            <a:ext cx="2186606" cy="141565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/>
          <xdr:cNvCxnSpPr>
            <a:stCxn id="4" idx="6"/>
            <a:endCxn id="9" idx="3"/>
          </xdr:cNvCxnSpPr>
        </xdr:nvCxnSpPr>
        <xdr:spPr>
          <a:xfrm flipV="1">
            <a:off x="6505575" y="379803"/>
            <a:ext cx="1224581" cy="125373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/>
          <xdr:cNvCxnSpPr>
            <a:stCxn id="4" idx="6"/>
            <a:endCxn id="7" idx="3"/>
          </xdr:cNvCxnSpPr>
        </xdr:nvCxnSpPr>
        <xdr:spPr>
          <a:xfrm flipV="1">
            <a:off x="6505575" y="903678"/>
            <a:ext cx="2843831" cy="72986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/>
          <xdr:cNvCxnSpPr>
            <a:stCxn id="4" idx="6"/>
            <a:endCxn id="6" idx="3"/>
          </xdr:cNvCxnSpPr>
        </xdr:nvCxnSpPr>
        <xdr:spPr>
          <a:xfrm>
            <a:off x="6505575" y="1633538"/>
            <a:ext cx="2853356" cy="7976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/>
          <xdr:cNvCxnSpPr>
            <a:stCxn id="4" idx="6"/>
            <a:endCxn id="8" idx="2"/>
          </xdr:cNvCxnSpPr>
        </xdr:nvCxnSpPr>
        <xdr:spPr>
          <a:xfrm>
            <a:off x="6505575" y="1633538"/>
            <a:ext cx="1695450" cy="98107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Arrow Connector 17"/>
          <xdr:cNvCxnSpPr>
            <a:stCxn id="9" idx="5"/>
            <a:endCxn id="7" idx="2"/>
          </xdr:cNvCxnSpPr>
        </xdr:nvCxnSpPr>
        <xdr:spPr>
          <a:xfrm>
            <a:off x="7986094" y="379803"/>
            <a:ext cx="1310306" cy="40601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Arrow Connector 18"/>
          <xdr:cNvCxnSpPr>
            <a:stCxn id="9" idx="5"/>
            <a:endCxn id="6" idx="1"/>
          </xdr:cNvCxnSpPr>
        </xdr:nvCxnSpPr>
        <xdr:spPr>
          <a:xfrm>
            <a:off x="7986094" y="379803"/>
            <a:ext cx="1372837" cy="109776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/>
          <xdr:cNvCxnSpPr>
            <a:stCxn id="8" idx="7"/>
            <a:endCxn id="7" idx="3"/>
          </xdr:cNvCxnSpPr>
        </xdr:nvCxnSpPr>
        <xdr:spPr>
          <a:xfrm flipV="1">
            <a:off x="8509969" y="903678"/>
            <a:ext cx="839437" cy="159306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Arrow Connector 20"/>
          <xdr:cNvCxnSpPr>
            <a:stCxn id="8" idx="7"/>
            <a:endCxn id="6" idx="3"/>
          </xdr:cNvCxnSpPr>
        </xdr:nvCxnSpPr>
        <xdr:spPr>
          <a:xfrm flipV="1">
            <a:off x="8509969" y="1713303"/>
            <a:ext cx="848962" cy="783444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Arrow Connector 21"/>
          <xdr:cNvCxnSpPr>
            <a:stCxn id="5" idx="7"/>
            <a:endCxn id="9" idx="3"/>
          </xdr:cNvCxnSpPr>
        </xdr:nvCxnSpPr>
        <xdr:spPr>
          <a:xfrm flipV="1">
            <a:off x="6319219" y="379803"/>
            <a:ext cx="1410937" cy="2059794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Arrow Connector 22"/>
          <xdr:cNvCxnSpPr>
            <a:stCxn id="5" idx="7"/>
            <a:endCxn id="7" idx="3"/>
          </xdr:cNvCxnSpPr>
        </xdr:nvCxnSpPr>
        <xdr:spPr>
          <a:xfrm flipV="1">
            <a:off x="6319219" y="903678"/>
            <a:ext cx="3030187" cy="153591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Arrow Connector 23"/>
          <xdr:cNvCxnSpPr>
            <a:stCxn id="5" idx="7"/>
            <a:endCxn id="6" idx="2"/>
          </xdr:cNvCxnSpPr>
        </xdr:nvCxnSpPr>
        <xdr:spPr>
          <a:xfrm flipV="1">
            <a:off x="6319219" y="1595438"/>
            <a:ext cx="2986706" cy="84415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Arrow Connector 24"/>
          <xdr:cNvCxnSpPr>
            <a:stCxn id="5" idx="7"/>
            <a:endCxn id="8" idx="2"/>
          </xdr:cNvCxnSpPr>
        </xdr:nvCxnSpPr>
        <xdr:spPr>
          <a:xfrm>
            <a:off x="6319219" y="2439597"/>
            <a:ext cx="1881806" cy="17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Arrow Connector 25"/>
          <xdr:cNvCxnSpPr>
            <a:stCxn id="3" idx="4"/>
            <a:endCxn id="5" idx="1"/>
          </xdr:cNvCxnSpPr>
        </xdr:nvCxnSpPr>
        <xdr:spPr>
          <a:xfrm>
            <a:off x="5886450" y="1247775"/>
            <a:ext cx="176831" cy="1191822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Arrow Connector 26"/>
          <xdr:cNvCxnSpPr>
            <a:stCxn id="3" idx="5"/>
            <a:endCxn id="4" idx="1"/>
          </xdr:cNvCxnSpPr>
        </xdr:nvCxnSpPr>
        <xdr:spPr>
          <a:xfrm>
            <a:off x="6014419" y="1198953"/>
            <a:ext cx="182212" cy="316719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Arrow Connector 27"/>
          <xdr:cNvCxnSpPr>
            <a:stCxn id="4" idx="4"/>
            <a:endCxn id="5" idx="0"/>
          </xdr:cNvCxnSpPr>
        </xdr:nvCxnSpPr>
        <xdr:spPr>
          <a:xfrm flipH="1">
            <a:off x="6191250" y="1800225"/>
            <a:ext cx="133350" cy="59055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Arrow Connector 28"/>
          <xdr:cNvCxnSpPr>
            <a:stCxn id="9" idx="4"/>
            <a:endCxn id="8" idx="0"/>
          </xdr:cNvCxnSpPr>
        </xdr:nvCxnSpPr>
        <xdr:spPr>
          <a:xfrm>
            <a:off x="7858125" y="428625"/>
            <a:ext cx="523875" cy="201930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Arrow Connector 29"/>
          <xdr:cNvCxnSpPr>
            <a:stCxn id="7" idx="4"/>
            <a:endCxn id="6" idx="0"/>
          </xdr:cNvCxnSpPr>
        </xdr:nvCxnSpPr>
        <xdr:spPr>
          <a:xfrm>
            <a:off x="9477375" y="952500"/>
            <a:ext cx="9525" cy="47625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TextBox 30"/>
          <xdr:cNvSpPr txBox="1"/>
        </xdr:nvSpPr>
        <xdr:spPr>
          <a:xfrm>
            <a:off x="5629275" y="520637"/>
            <a:ext cx="672661" cy="4079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S1:200</a:t>
            </a:r>
          </a:p>
          <a:p>
            <a:r>
              <a:rPr lang="en-US" sz="1100"/>
              <a:t>S2:200</a:t>
            </a:r>
          </a:p>
        </xdr:txBody>
      </xdr:sp>
      <xdr:sp macro="" textlink="">
        <xdr:nvSpPr>
          <xdr:cNvPr id="32" name="TextBox 31"/>
          <xdr:cNvSpPr txBox="1"/>
        </xdr:nvSpPr>
        <xdr:spPr>
          <a:xfrm>
            <a:off x="6276975" y="1743075"/>
            <a:ext cx="672661" cy="4079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S1:300</a:t>
            </a:r>
          </a:p>
          <a:p>
            <a:r>
              <a:rPr lang="en-US" sz="1100"/>
              <a:t>S2:100</a:t>
            </a:r>
          </a:p>
        </xdr:txBody>
      </xdr:sp>
      <xdr:sp macro="" textlink="">
        <xdr:nvSpPr>
          <xdr:cNvPr id="33" name="TextBox 32"/>
          <xdr:cNvSpPr txBox="1"/>
        </xdr:nvSpPr>
        <xdr:spPr>
          <a:xfrm>
            <a:off x="6362700" y="2486025"/>
            <a:ext cx="672661" cy="4079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S1:100</a:t>
            </a:r>
          </a:p>
          <a:p>
            <a:r>
              <a:rPr lang="en-US" sz="1100"/>
              <a:t>S2:100</a:t>
            </a:r>
          </a:p>
        </xdr:txBody>
      </xdr:sp>
      <xdr:sp macro="" textlink="">
        <xdr:nvSpPr>
          <xdr:cNvPr id="34" name="TextBox 33"/>
          <xdr:cNvSpPr txBox="1"/>
        </xdr:nvSpPr>
        <xdr:spPr>
          <a:xfrm>
            <a:off x="8067675" y="85725"/>
            <a:ext cx="36266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T:0</a:t>
            </a:r>
          </a:p>
        </xdr:txBody>
      </xdr:sp>
      <xdr:sp macro="" textlink="">
        <xdr:nvSpPr>
          <xdr:cNvPr id="35" name="TextBox 34"/>
          <xdr:cNvSpPr txBox="1"/>
        </xdr:nvSpPr>
        <xdr:spPr>
          <a:xfrm>
            <a:off x="8562975" y="2466975"/>
            <a:ext cx="36266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T:0</a:t>
            </a:r>
          </a:p>
        </xdr:txBody>
      </xdr:sp>
      <xdr:sp macro="" textlink="">
        <xdr:nvSpPr>
          <xdr:cNvPr id="36" name="TextBox 35"/>
          <xdr:cNvSpPr txBox="1"/>
        </xdr:nvSpPr>
        <xdr:spPr>
          <a:xfrm>
            <a:off x="9229724" y="1800225"/>
            <a:ext cx="698470" cy="4079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D1:180</a:t>
            </a:r>
          </a:p>
          <a:p>
            <a:r>
              <a:rPr lang="en-US" sz="1100"/>
              <a:t>D2:140</a:t>
            </a:r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9210676" y="208198"/>
            <a:ext cx="698469" cy="4079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D1:400</a:t>
            </a:r>
          </a:p>
          <a:p>
            <a:r>
              <a:rPr lang="en-US" sz="1100"/>
              <a:t>D2:200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K21" sqref="K21"/>
    </sheetView>
  </sheetViews>
  <sheetFormatPr defaultRowHeight="15" x14ac:dyDescent="0.25"/>
  <cols>
    <col min="1" max="1" width="14.7109375" customWidth="1"/>
    <col min="2" max="2" width="11.5703125" bestFit="1" customWidth="1"/>
    <col min="3" max="3" width="10.28515625" bestFit="1" customWidth="1"/>
    <col min="4" max="5" width="8.28515625" bestFit="1" customWidth="1"/>
    <col min="6" max="6" width="11.42578125" customWidth="1"/>
    <col min="8" max="8" width="8.7109375" bestFit="1" customWidth="1"/>
    <col min="9" max="9" width="9.7109375" customWidth="1"/>
  </cols>
  <sheetData>
    <row r="1" spans="1:9" ht="15.75" thickBot="1" x14ac:dyDescent="0.3">
      <c r="A1" s="18" t="s">
        <v>75</v>
      </c>
    </row>
    <row r="2" spans="1:9" ht="27" customHeight="1" x14ac:dyDescent="0.25">
      <c r="A2" s="19"/>
      <c r="B2" s="155" t="s">
        <v>51</v>
      </c>
      <c r="C2" s="156"/>
      <c r="D2" s="156"/>
      <c r="E2" s="156"/>
      <c r="F2" s="156"/>
      <c r="G2" s="157"/>
      <c r="H2" s="21" t="s">
        <v>29</v>
      </c>
    </row>
    <row r="3" spans="1:9" x14ac:dyDescent="0.25">
      <c r="A3" s="22" t="s">
        <v>53</v>
      </c>
      <c r="B3" s="23" t="s">
        <v>54</v>
      </c>
      <c r="C3" s="24" t="s">
        <v>55</v>
      </c>
      <c r="D3" s="24" t="s">
        <v>56</v>
      </c>
      <c r="E3" s="24" t="s">
        <v>57</v>
      </c>
      <c r="F3" s="24" t="s">
        <v>58</v>
      </c>
      <c r="G3" s="24" t="s">
        <v>59</v>
      </c>
      <c r="H3" s="26"/>
    </row>
    <row r="4" spans="1:9" x14ac:dyDescent="0.25">
      <c r="A4" s="27" t="s">
        <v>61</v>
      </c>
      <c r="B4" s="28">
        <v>1675</v>
      </c>
      <c r="C4" s="29">
        <v>400</v>
      </c>
      <c r="D4" s="29">
        <v>685</v>
      </c>
      <c r="E4" s="29">
        <v>1630</v>
      </c>
      <c r="F4" s="29">
        <v>1160</v>
      </c>
      <c r="G4" s="29">
        <v>2800</v>
      </c>
      <c r="H4" s="31">
        <v>18</v>
      </c>
    </row>
    <row r="5" spans="1:9" x14ac:dyDescent="0.25">
      <c r="A5" s="32" t="s">
        <v>62</v>
      </c>
      <c r="B5" s="33">
        <v>1460</v>
      </c>
      <c r="C5" s="34">
        <v>1940</v>
      </c>
      <c r="D5" s="34">
        <v>970</v>
      </c>
      <c r="E5" s="34">
        <v>100</v>
      </c>
      <c r="F5" s="34">
        <v>495</v>
      </c>
      <c r="G5" s="34">
        <v>1200</v>
      </c>
      <c r="H5" s="36">
        <v>24</v>
      </c>
    </row>
    <row r="6" spans="1:9" x14ac:dyDescent="0.25">
      <c r="A6" s="32" t="s">
        <v>63</v>
      </c>
      <c r="B6" s="33">
        <v>1925</v>
      </c>
      <c r="C6" s="34">
        <v>2400</v>
      </c>
      <c r="D6" s="34">
        <v>1425</v>
      </c>
      <c r="E6" s="34">
        <v>500</v>
      </c>
      <c r="F6" s="34">
        <v>950</v>
      </c>
      <c r="G6" s="34">
        <v>800</v>
      </c>
      <c r="H6" s="36">
        <v>27</v>
      </c>
    </row>
    <row r="7" spans="1:9" x14ac:dyDescent="0.25">
      <c r="A7" s="32" t="s">
        <v>64</v>
      </c>
      <c r="B7" s="33">
        <v>380</v>
      </c>
      <c r="C7" s="34">
        <v>1355</v>
      </c>
      <c r="D7" s="34">
        <v>543</v>
      </c>
      <c r="E7" s="34">
        <v>1045</v>
      </c>
      <c r="F7" s="34">
        <v>665</v>
      </c>
      <c r="G7" s="34">
        <v>2321</v>
      </c>
      <c r="H7" s="36">
        <v>22</v>
      </c>
    </row>
    <row r="8" spans="1:9" x14ac:dyDescent="0.25">
      <c r="A8" s="32" t="s">
        <v>65</v>
      </c>
      <c r="B8" s="33">
        <v>922</v>
      </c>
      <c r="C8" s="34">
        <v>1646</v>
      </c>
      <c r="D8" s="34">
        <v>700</v>
      </c>
      <c r="E8" s="34">
        <v>508</v>
      </c>
      <c r="F8" s="34">
        <v>311</v>
      </c>
      <c r="G8" s="34">
        <v>1797</v>
      </c>
      <c r="H8" s="36">
        <v>31</v>
      </c>
    </row>
    <row r="9" spans="1:9" ht="15.75" thickBot="1" x14ac:dyDescent="0.3">
      <c r="A9" s="37" t="s">
        <v>35</v>
      </c>
      <c r="B9" s="38">
        <v>10</v>
      </c>
      <c r="C9" s="39">
        <v>8</v>
      </c>
      <c r="D9" s="39">
        <v>14</v>
      </c>
      <c r="E9" s="39">
        <v>6</v>
      </c>
      <c r="F9" s="39">
        <v>7</v>
      </c>
      <c r="G9" s="39">
        <v>11</v>
      </c>
      <c r="H9" s="41"/>
    </row>
    <row r="10" spans="1:9" ht="5.25" customHeight="1" x14ac:dyDescent="0.25">
      <c r="A10" s="42"/>
      <c r="B10" s="43"/>
      <c r="C10" s="43"/>
      <c r="D10" s="43"/>
      <c r="E10" s="43"/>
      <c r="F10" s="43"/>
      <c r="G10" s="43"/>
      <c r="H10" s="43"/>
      <c r="I10" s="43"/>
    </row>
    <row r="11" spans="1:9" ht="15.75" thickBot="1" x14ac:dyDescent="0.3">
      <c r="A11" s="44" t="s">
        <v>66</v>
      </c>
      <c r="B11" s="43"/>
      <c r="C11" s="43"/>
      <c r="D11" s="43"/>
      <c r="E11" s="43"/>
      <c r="F11" s="43"/>
      <c r="G11" s="43"/>
      <c r="H11" s="43"/>
      <c r="I11" s="43"/>
    </row>
    <row r="12" spans="1:9" ht="12.75" customHeight="1" x14ac:dyDescent="0.25">
      <c r="A12" s="19"/>
      <c r="B12" s="155" t="s">
        <v>67</v>
      </c>
      <c r="C12" s="158"/>
      <c r="D12" s="158"/>
      <c r="E12" s="158"/>
      <c r="F12" s="158"/>
      <c r="G12" s="159"/>
      <c r="H12" s="45"/>
      <c r="I12" s="43"/>
    </row>
    <row r="13" spans="1:9" x14ac:dyDescent="0.25">
      <c r="A13" s="22" t="s">
        <v>53</v>
      </c>
      <c r="B13" s="23" t="s">
        <v>54</v>
      </c>
      <c r="C13" s="24" t="s">
        <v>55</v>
      </c>
      <c r="D13" s="24" t="s">
        <v>56</v>
      </c>
      <c r="E13" s="24" t="s">
        <v>57</v>
      </c>
      <c r="F13" s="24" t="s">
        <v>58</v>
      </c>
      <c r="G13" s="24" t="s">
        <v>59</v>
      </c>
      <c r="H13" s="46"/>
    </row>
    <row r="14" spans="1:9" x14ac:dyDescent="0.25">
      <c r="A14" s="27" t="s">
        <v>61</v>
      </c>
      <c r="B14" s="47">
        <v>0</v>
      </c>
      <c r="C14" s="48">
        <v>8</v>
      </c>
      <c r="D14" s="48">
        <v>2</v>
      </c>
      <c r="E14" s="49">
        <v>0</v>
      </c>
      <c r="F14" s="49">
        <v>0</v>
      </c>
      <c r="G14" s="49">
        <v>0</v>
      </c>
      <c r="H14" s="50"/>
    </row>
    <row r="15" spans="1:9" x14ac:dyDescent="0.25">
      <c r="A15" s="32" t="s">
        <v>62</v>
      </c>
      <c r="B15" s="51">
        <v>0</v>
      </c>
      <c r="C15" s="52">
        <v>0</v>
      </c>
      <c r="D15" s="52">
        <v>0</v>
      </c>
      <c r="E15" s="52">
        <v>6</v>
      </c>
      <c r="F15" s="52">
        <v>0</v>
      </c>
      <c r="G15" s="53">
        <v>0</v>
      </c>
      <c r="H15" s="54"/>
    </row>
    <row r="16" spans="1:9" x14ac:dyDescent="0.25">
      <c r="A16" s="32" t="s">
        <v>63</v>
      </c>
      <c r="B16" s="55">
        <v>0</v>
      </c>
      <c r="C16" s="56">
        <v>0</v>
      </c>
      <c r="D16" s="56">
        <v>0</v>
      </c>
      <c r="E16" s="52">
        <v>0</v>
      </c>
      <c r="F16" s="52">
        <v>0</v>
      </c>
      <c r="G16" s="53">
        <v>11</v>
      </c>
      <c r="H16" s="54"/>
    </row>
    <row r="17" spans="1:8" x14ac:dyDescent="0.25">
      <c r="A17" s="32" t="s">
        <v>64</v>
      </c>
      <c r="B17" s="51">
        <v>10</v>
      </c>
      <c r="C17" s="52">
        <v>0</v>
      </c>
      <c r="D17" s="52">
        <v>12</v>
      </c>
      <c r="E17" s="56">
        <v>0</v>
      </c>
      <c r="F17" s="56">
        <v>0</v>
      </c>
      <c r="G17" s="56">
        <v>0</v>
      </c>
      <c r="H17" s="54"/>
    </row>
    <row r="18" spans="1:8" ht="15.75" thickBot="1" x14ac:dyDescent="0.3">
      <c r="A18" s="57" t="s">
        <v>65</v>
      </c>
      <c r="B18" s="58">
        <v>0</v>
      </c>
      <c r="C18" s="59">
        <v>0</v>
      </c>
      <c r="D18" s="59">
        <v>0</v>
      </c>
      <c r="E18" s="60">
        <v>0</v>
      </c>
      <c r="F18" s="60">
        <v>7</v>
      </c>
      <c r="G18" s="60">
        <v>0</v>
      </c>
      <c r="H18" s="61"/>
    </row>
    <row r="20" spans="1:8" ht="15.75" thickBot="1" x14ac:dyDescent="0.3">
      <c r="A20" s="44" t="s">
        <v>69</v>
      </c>
    </row>
    <row r="21" spans="1:8" x14ac:dyDescent="0.25">
      <c r="A21" s="62" t="s">
        <v>53</v>
      </c>
      <c r="B21" s="63" t="s">
        <v>70</v>
      </c>
      <c r="C21" s="64"/>
      <c r="D21" s="64"/>
      <c r="E21" s="64"/>
      <c r="F21" s="64"/>
      <c r="G21" s="65"/>
    </row>
    <row r="22" spans="1:8" x14ac:dyDescent="0.25">
      <c r="A22" s="32" t="s">
        <v>61</v>
      </c>
      <c r="B22" s="66">
        <f>H4-SUM(B14:G14)</f>
        <v>8</v>
      </c>
      <c r="C22" s="43"/>
      <c r="D22" s="67" t="s">
        <v>71</v>
      </c>
      <c r="E22" s="68"/>
      <c r="F22" s="68"/>
      <c r="G22" s="69">
        <f>SUMPRODUCT(H4:H8,H14:H18)</f>
        <v>0</v>
      </c>
    </row>
    <row r="23" spans="1:8" x14ac:dyDescent="0.25">
      <c r="A23" s="32" t="s">
        <v>62</v>
      </c>
      <c r="B23" s="66">
        <f t="shared" ref="B23:B26" si="0">H5-SUM(B15:G15)</f>
        <v>18</v>
      </c>
      <c r="C23" s="43"/>
      <c r="D23" s="43"/>
      <c r="E23" s="43"/>
      <c r="F23" s="43"/>
      <c r="G23" s="36"/>
    </row>
    <row r="24" spans="1:8" x14ac:dyDescent="0.25">
      <c r="A24" s="32" t="s">
        <v>63</v>
      </c>
      <c r="B24" s="66">
        <f t="shared" si="0"/>
        <v>16</v>
      </c>
      <c r="C24" s="43"/>
      <c r="D24" s="43"/>
      <c r="E24" s="43"/>
      <c r="F24" s="43"/>
      <c r="G24" s="36"/>
    </row>
    <row r="25" spans="1:8" x14ac:dyDescent="0.25">
      <c r="A25" s="32" t="s">
        <v>64</v>
      </c>
      <c r="B25" s="66">
        <f t="shared" si="0"/>
        <v>0</v>
      </c>
      <c r="C25" s="43"/>
      <c r="D25" s="43"/>
      <c r="E25" s="43"/>
      <c r="F25" s="43"/>
      <c r="G25" s="36"/>
    </row>
    <row r="26" spans="1:8" x14ac:dyDescent="0.25">
      <c r="A26" s="32" t="s">
        <v>65</v>
      </c>
      <c r="B26" s="66">
        <f t="shared" si="0"/>
        <v>24</v>
      </c>
      <c r="C26" s="43"/>
      <c r="D26" s="43"/>
      <c r="E26" s="43"/>
      <c r="F26" s="43"/>
      <c r="G26" s="36"/>
    </row>
    <row r="27" spans="1:8" x14ac:dyDescent="0.25">
      <c r="A27" s="32"/>
      <c r="B27" s="70"/>
      <c r="C27" s="43"/>
      <c r="D27" s="43"/>
      <c r="E27" s="43"/>
      <c r="F27" s="43"/>
      <c r="G27" s="36"/>
    </row>
    <row r="28" spans="1:8" x14ac:dyDescent="0.25">
      <c r="A28" s="32"/>
      <c r="B28" s="23" t="s">
        <v>54</v>
      </c>
      <c r="C28" s="71" t="s">
        <v>55</v>
      </c>
      <c r="D28" s="71" t="s">
        <v>56</v>
      </c>
      <c r="E28" s="71" t="s">
        <v>57</v>
      </c>
      <c r="F28" s="71" t="s">
        <v>58</v>
      </c>
      <c r="G28" s="72" t="s">
        <v>59</v>
      </c>
    </row>
    <row r="29" spans="1:8" ht="15.75" thickBot="1" x14ac:dyDescent="0.3">
      <c r="A29" s="37" t="s">
        <v>72</v>
      </c>
      <c r="B29" s="73">
        <f t="shared" ref="B29:G29" si="1">B9-SUM(B14:B18)</f>
        <v>0</v>
      </c>
      <c r="C29" s="74">
        <f t="shared" si="1"/>
        <v>0</v>
      </c>
      <c r="D29" s="74">
        <f t="shared" si="1"/>
        <v>0</v>
      </c>
      <c r="E29" s="74">
        <f t="shared" si="1"/>
        <v>0</v>
      </c>
      <c r="F29" s="74">
        <f t="shared" si="1"/>
        <v>0</v>
      </c>
      <c r="G29" s="75">
        <f t="shared" si="1"/>
        <v>0</v>
      </c>
    </row>
    <row r="31" spans="1:8" ht="15.75" thickBot="1" x14ac:dyDescent="0.3">
      <c r="A31" s="18" t="s">
        <v>73</v>
      </c>
    </row>
    <row r="32" spans="1:8" ht="15.75" thickBot="1" x14ac:dyDescent="0.3">
      <c r="A32" s="76" t="s">
        <v>74</v>
      </c>
      <c r="B32" s="87">
        <f>SUMPRODUCT(B14:G18,B4:G8)</f>
        <v>26463</v>
      </c>
      <c r="C32" s="86"/>
      <c r="D32" s="77"/>
      <c r="E32" s="43"/>
      <c r="F32" s="78"/>
      <c r="G32" s="79"/>
    </row>
    <row r="33" spans="1:8" x14ac:dyDescent="0.25">
      <c r="A33" s="80"/>
      <c r="B33" s="81"/>
      <c r="C33" s="81"/>
      <c r="D33" s="81"/>
      <c r="E33" s="81"/>
      <c r="F33" s="81"/>
      <c r="G33" s="82"/>
    </row>
    <row r="34" spans="1:8" x14ac:dyDescent="0.25">
      <c r="A34" s="81"/>
      <c r="B34" s="81"/>
      <c r="C34" s="81"/>
      <c r="D34" s="81"/>
      <c r="E34" s="81"/>
      <c r="F34" s="81"/>
      <c r="G34" s="81"/>
    </row>
    <row r="38" spans="1:8" x14ac:dyDescent="0.25">
      <c r="A38" s="18"/>
      <c r="B38" s="18"/>
      <c r="C38" s="18"/>
    </row>
    <row r="39" spans="1:8" x14ac:dyDescent="0.25">
      <c r="A39" s="83"/>
    </row>
    <row r="40" spans="1:8" x14ac:dyDescent="0.25">
      <c r="A40" s="84"/>
      <c r="B40" s="85"/>
      <c r="C40" s="85"/>
      <c r="D40" s="85"/>
      <c r="E40" s="85"/>
    </row>
    <row r="41" spans="1:8" x14ac:dyDescent="0.25">
      <c r="A41" s="84"/>
      <c r="B41" s="85"/>
      <c r="C41" s="85"/>
      <c r="D41" s="85"/>
      <c r="E41" s="85"/>
    </row>
    <row r="42" spans="1:8" x14ac:dyDescent="0.25">
      <c r="A42" s="84"/>
      <c r="B42" s="85"/>
      <c r="C42" s="85"/>
      <c r="D42" s="85"/>
    </row>
    <row r="43" spans="1:8" x14ac:dyDescent="0.25">
      <c r="A43" s="84"/>
      <c r="B43" s="85"/>
      <c r="C43" s="85"/>
      <c r="D43" s="85"/>
    </row>
    <row r="44" spans="1:8" x14ac:dyDescent="0.25">
      <c r="A44" s="84"/>
      <c r="B44" s="85"/>
      <c r="C44" s="85"/>
      <c r="D44" s="85"/>
      <c r="E44" s="85"/>
      <c r="F44" s="85"/>
    </row>
    <row r="45" spans="1:8" x14ac:dyDescent="0.25">
      <c r="A45" s="84"/>
      <c r="B45" s="85"/>
      <c r="C45" s="85"/>
      <c r="D45" s="85"/>
      <c r="E45" s="85"/>
      <c r="F45" s="85"/>
      <c r="G45" s="85"/>
      <c r="H45" s="85"/>
    </row>
    <row r="46" spans="1:8" x14ac:dyDescent="0.25">
      <c r="A46" s="84"/>
      <c r="B46" s="85"/>
      <c r="C46" s="85"/>
      <c r="D46" s="85"/>
      <c r="E46" s="85"/>
      <c r="F46" s="85"/>
      <c r="G46" s="85"/>
    </row>
    <row r="48" spans="1:8" x14ac:dyDescent="0.25">
      <c r="A48" s="83"/>
      <c r="B48" s="83"/>
    </row>
    <row r="49" spans="1:6" x14ac:dyDescent="0.25">
      <c r="A49" s="84"/>
      <c r="B49" s="85"/>
      <c r="C49" s="85"/>
      <c r="D49" s="85"/>
      <c r="E49" s="85"/>
    </row>
    <row r="50" spans="1:6" x14ac:dyDescent="0.25">
      <c r="A50" s="84"/>
      <c r="B50" s="85"/>
      <c r="C50" s="85"/>
      <c r="D50" s="85"/>
      <c r="E50" s="85"/>
      <c r="F50" s="85"/>
    </row>
    <row r="52" spans="1:6" x14ac:dyDescent="0.25">
      <c r="A52" s="83"/>
    </row>
  </sheetData>
  <mergeCells count="2">
    <mergeCell ref="B2:G2"/>
    <mergeCell ref="B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4" workbookViewId="0">
      <selection activeCell="K11" sqref="K11"/>
    </sheetView>
  </sheetViews>
  <sheetFormatPr defaultRowHeight="15" x14ac:dyDescent="0.25"/>
  <cols>
    <col min="1" max="1" width="22.5703125" customWidth="1"/>
    <col min="2" max="2" width="11.5703125" bestFit="1" customWidth="1"/>
    <col min="3" max="3" width="10.28515625" bestFit="1" customWidth="1"/>
    <col min="4" max="5" width="8.28515625" bestFit="1" customWidth="1"/>
    <col min="6" max="6" width="11.42578125" customWidth="1"/>
    <col min="8" max="8" width="8.7109375" bestFit="1" customWidth="1"/>
    <col min="9" max="9" width="9.7109375" customWidth="1"/>
  </cols>
  <sheetData>
    <row r="1" spans="1:9" ht="15.75" thickBot="1" x14ac:dyDescent="0.3">
      <c r="A1" s="18" t="s">
        <v>75</v>
      </c>
    </row>
    <row r="2" spans="1:9" ht="27" customHeight="1" x14ac:dyDescent="0.25">
      <c r="A2" s="19"/>
      <c r="B2" s="155" t="s">
        <v>51</v>
      </c>
      <c r="C2" s="156"/>
      <c r="D2" s="156"/>
      <c r="E2" s="156"/>
      <c r="F2" s="156"/>
      <c r="G2" s="157"/>
      <c r="H2" s="20" t="s">
        <v>52</v>
      </c>
      <c r="I2" s="21" t="s">
        <v>29</v>
      </c>
    </row>
    <row r="3" spans="1:9" x14ac:dyDescent="0.25">
      <c r="A3" s="22" t="s">
        <v>53</v>
      </c>
      <c r="B3" s="23" t="s">
        <v>54</v>
      </c>
      <c r="C3" s="24" t="s">
        <v>55</v>
      </c>
      <c r="D3" s="24" t="s">
        <v>56</v>
      </c>
      <c r="E3" s="24" t="s">
        <v>57</v>
      </c>
      <c r="F3" s="24" t="s">
        <v>58</v>
      </c>
      <c r="G3" s="24" t="s">
        <v>59</v>
      </c>
      <c r="H3" s="25" t="s">
        <v>60</v>
      </c>
      <c r="I3" s="26"/>
    </row>
    <row r="4" spans="1:9" x14ac:dyDescent="0.25">
      <c r="A4" s="27" t="s">
        <v>61</v>
      </c>
      <c r="B4" s="28">
        <v>1675</v>
      </c>
      <c r="C4" s="29">
        <v>400</v>
      </c>
      <c r="D4" s="29">
        <v>685</v>
      </c>
      <c r="E4" s="29">
        <v>1630</v>
      </c>
      <c r="F4" s="29">
        <v>1160</v>
      </c>
      <c r="G4" s="29">
        <v>2800</v>
      </c>
      <c r="H4" s="30">
        <v>7650</v>
      </c>
      <c r="I4" s="31">
        <v>18</v>
      </c>
    </row>
    <row r="5" spans="1:9" x14ac:dyDescent="0.25">
      <c r="A5" s="32" t="s">
        <v>62</v>
      </c>
      <c r="B5" s="33">
        <v>1460</v>
      </c>
      <c r="C5" s="34">
        <v>1940</v>
      </c>
      <c r="D5" s="34">
        <v>970</v>
      </c>
      <c r="E5" s="34">
        <v>100</v>
      </c>
      <c r="F5" s="34">
        <v>495</v>
      </c>
      <c r="G5" s="34">
        <v>1200</v>
      </c>
      <c r="H5" s="35">
        <v>3500</v>
      </c>
      <c r="I5" s="36">
        <v>24</v>
      </c>
    </row>
    <row r="6" spans="1:9" x14ac:dyDescent="0.25">
      <c r="A6" s="32" t="s">
        <v>63</v>
      </c>
      <c r="B6" s="33">
        <v>1925</v>
      </c>
      <c r="C6" s="34">
        <v>2400</v>
      </c>
      <c r="D6" s="34">
        <v>1425</v>
      </c>
      <c r="E6" s="34">
        <v>500</v>
      </c>
      <c r="F6" s="34">
        <v>950</v>
      </c>
      <c r="G6" s="34">
        <v>800</v>
      </c>
      <c r="H6" s="35">
        <v>5000</v>
      </c>
      <c r="I6" s="36">
        <v>27</v>
      </c>
    </row>
    <row r="7" spans="1:9" x14ac:dyDescent="0.25">
      <c r="A7" s="32" t="s">
        <v>64</v>
      </c>
      <c r="B7" s="33">
        <v>380</v>
      </c>
      <c r="C7" s="34">
        <v>1355</v>
      </c>
      <c r="D7" s="34">
        <v>543</v>
      </c>
      <c r="E7" s="34">
        <v>1045</v>
      </c>
      <c r="F7" s="34">
        <v>665</v>
      </c>
      <c r="G7" s="34">
        <v>2321</v>
      </c>
      <c r="H7" s="35">
        <v>4100</v>
      </c>
      <c r="I7" s="36">
        <v>22</v>
      </c>
    </row>
    <row r="8" spans="1:9" x14ac:dyDescent="0.25">
      <c r="A8" s="32" t="s">
        <v>65</v>
      </c>
      <c r="B8" s="33">
        <v>922</v>
      </c>
      <c r="C8" s="34">
        <v>1646</v>
      </c>
      <c r="D8" s="34">
        <v>700</v>
      </c>
      <c r="E8" s="34">
        <v>508</v>
      </c>
      <c r="F8" s="34">
        <v>311</v>
      </c>
      <c r="G8" s="34">
        <v>1797</v>
      </c>
      <c r="H8" s="35">
        <v>2200</v>
      </c>
      <c r="I8" s="36">
        <v>31</v>
      </c>
    </row>
    <row r="9" spans="1:9" ht="15.75" thickBot="1" x14ac:dyDescent="0.3">
      <c r="A9" s="37" t="s">
        <v>35</v>
      </c>
      <c r="B9" s="38">
        <v>10</v>
      </c>
      <c r="C9" s="39">
        <v>8</v>
      </c>
      <c r="D9" s="39">
        <v>14</v>
      </c>
      <c r="E9" s="39">
        <v>6</v>
      </c>
      <c r="F9" s="39">
        <v>7</v>
      </c>
      <c r="G9" s="39">
        <v>11</v>
      </c>
      <c r="H9" s="40"/>
      <c r="I9" s="41"/>
    </row>
    <row r="10" spans="1:9" ht="5.25" customHeight="1" x14ac:dyDescent="0.25">
      <c r="A10" s="42"/>
      <c r="B10" s="43"/>
      <c r="C10" s="43"/>
      <c r="D10" s="43"/>
      <c r="E10" s="43"/>
      <c r="F10" s="43"/>
      <c r="G10" s="43"/>
      <c r="H10" s="43"/>
      <c r="I10" s="43"/>
    </row>
    <row r="11" spans="1:9" ht="15.75" thickBot="1" x14ac:dyDescent="0.3">
      <c r="A11" s="44" t="s">
        <v>66</v>
      </c>
      <c r="B11" s="43"/>
      <c r="C11" s="43"/>
      <c r="D11" s="43"/>
      <c r="E11" s="43"/>
      <c r="F11" s="43"/>
      <c r="G11" s="43"/>
      <c r="H11" s="43"/>
      <c r="I11" s="43"/>
    </row>
    <row r="12" spans="1:9" ht="12.75" customHeight="1" x14ac:dyDescent="0.25">
      <c r="A12" s="19"/>
      <c r="B12" s="155" t="s">
        <v>67</v>
      </c>
      <c r="C12" s="158"/>
      <c r="D12" s="158"/>
      <c r="E12" s="158"/>
      <c r="F12" s="158"/>
      <c r="G12" s="159"/>
      <c r="H12" s="45" t="s">
        <v>26</v>
      </c>
      <c r="I12" s="43"/>
    </row>
    <row r="13" spans="1:9" x14ac:dyDescent="0.25">
      <c r="A13" s="22" t="s">
        <v>53</v>
      </c>
      <c r="B13" s="23" t="s">
        <v>54</v>
      </c>
      <c r="C13" s="24" t="s">
        <v>55</v>
      </c>
      <c r="D13" s="24" t="s">
        <v>56</v>
      </c>
      <c r="E13" s="24" t="s">
        <v>57</v>
      </c>
      <c r="F13" s="24" t="s">
        <v>58</v>
      </c>
      <c r="G13" s="24" t="s">
        <v>59</v>
      </c>
      <c r="H13" s="46" t="s">
        <v>68</v>
      </c>
    </row>
    <row r="14" spans="1:9" x14ac:dyDescent="0.25">
      <c r="A14" s="27" t="s">
        <v>61</v>
      </c>
      <c r="B14" s="47">
        <v>0</v>
      </c>
      <c r="C14" s="48">
        <v>8</v>
      </c>
      <c r="D14" s="48">
        <v>2</v>
      </c>
      <c r="E14" s="49">
        <v>0</v>
      </c>
      <c r="F14" s="49">
        <v>0</v>
      </c>
      <c r="G14" s="49">
        <v>0</v>
      </c>
      <c r="H14" s="50">
        <v>1</v>
      </c>
    </row>
    <row r="15" spans="1:9" x14ac:dyDescent="0.25">
      <c r="A15" s="32" t="s">
        <v>62</v>
      </c>
      <c r="B15" s="51">
        <v>0</v>
      </c>
      <c r="C15" s="52">
        <v>0</v>
      </c>
      <c r="D15" s="52">
        <v>0</v>
      </c>
      <c r="E15" s="52">
        <v>6</v>
      </c>
      <c r="F15" s="52">
        <v>6.999999999999992</v>
      </c>
      <c r="G15" s="53">
        <v>10.999999999999998</v>
      </c>
      <c r="H15" s="54">
        <v>1</v>
      </c>
    </row>
    <row r="16" spans="1:9" x14ac:dyDescent="0.25">
      <c r="A16" s="32" t="s">
        <v>63</v>
      </c>
      <c r="B16" s="55">
        <v>0</v>
      </c>
      <c r="C16" s="56">
        <v>0</v>
      </c>
      <c r="D16" s="56">
        <v>0</v>
      </c>
      <c r="E16" s="52">
        <v>0</v>
      </c>
      <c r="F16" s="52">
        <v>0</v>
      </c>
      <c r="G16" s="53">
        <v>0</v>
      </c>
      <c r="H16" s="54">
        <v>0</v>
      </c>
    </row>
    <row r="17" spans="1:8" ht="15" customHeight="1" x14ac:dyDescent="0.25">
      <c r="A17" s="32" t="s">
        <v>64</v>
      </c>
      <c r="B17" s="51">
        <v>10</v>
      </c>
      <c r="C17" s="52">
        <v>0</v>
      </c>
      <c r="D17" s="52">
        <v>12</v>
      </c>
      <c r="E17" s="56">
        <v>0</v>
      </c>
      <c r="F17" s="56">
        <v>0</v>
      </c>
      <c r="G17" s="56">
        <v>0</v>
      </c>
      <c r="H17" s="54">
        <v>1</v>
      </c>
    </row>
    <row r="18" spans="1:8" ht="15.75" thickBot="1" x14ac:dyDescent="0.3">
      <c r="A18" s="57" t="s">
        <v>65</v>
      </c>
      <c r="B18" s="58">
        <v>0</v>
      </c>
      <c r="C18" s="59">
        <v>0</v>
      </c>
      <c r="D18" s="59">
        <v>0</v>
      </c>
      <c r="E18" s="60">
        <v>0</v>
      </c>
      <c r="F18" s="60">
        <v>7.9936057773011271E-15</v>
      </c>
      <c r="G18" s="60">
        <v>0</v>
      </c>
      <c r="H18" s="61">
        <v>0</v>
      </c>
    </row>
    <row r="20" spans="1:8" ht="15.75" thickBot="1" x14ac:dyDescent="0.3">
      <c r="A20" s="44" t="s">
        <v>69</v>
      </c>
    </row>
    <row r="21" spans="1:8" x14ac:dyDescent="0.25">
      <c r="A21" s="62" t="s">
        <v>53</v>
      </c>
      <c r="B21" s="63" t="s">
        <v>70</v>
      </c>
      <c r="C21" s="64"/>
      <c r="D21" s="64"/>
      <c r="E21" s="64"/>
      <c r="F21" s="64"/>
      <c r="G21" s="65"/>
    </row>
    <row r="22" spans="1:8" x14ac:dyDescent="0.25">
      <c r="A22" s="32" t="s">
        <v>61</v>
      </c>
      <c r="B22" s="66">
        <f>I4*H14-SUM(B14:G14)</f>
        <v>8</v>
      </c>
      <c r="C22" s="43"/>
      <c r="D22" s="67" t="s">
        <v>71</v>
      </c>
      <c r="E22" s="68"/>
      <c r="F22" s="68"/>
      <c r="G22" s="69">
        <f>SUMPRODUCT(I4:I8,H14:H18)</f>
        <v>64</v>
      </c>
    </row>
    <row r="23" spans="1:8" x14ac:dyDescent="0.25">
      <c r="A23" s="32" t="s">
        <v>62</v>
      </c>
      <c r="B23" s="66">
        <f>I5*H15-SUM(B15:G15)</f>
        <v>0</v>
      </c>
      <c r="C23" s="43"/>
      <c r="D23" s="43"/>
      <c r="E23" s="43"/>
      <c r="F23" s="43"/>
      <c r="G23" s="36"/>
    </row>
    <row r="24" spans="1:8" x14ac:dyDescent="0.25">
      <c r="A24" s="32" t="s">
        <v>63</v>
      </c>
      <c r="B24" s="66">
        <f>I6*H16-SUM(B16:G16)</f>
        <v>0</v>
      </c>
      <c r="C24" s="43"/>
      <c r="D24" s="43"/>
      <c r="E24" s="43"/>
      <c r="F24" s="43"/>
      <c r="G24" s="36"/>
    </row>
    <row r="25" spans="1:8" x14ac:dyDescent="0.25">
      <c r="A25" s="32" t="s">
        <v>64</v>
      </c>
      <c r="B25" s="66">
        <f>I7*H17-SUM(B17:G17)</f>
        <v>0</v>
      </c>
      <c r="C25" s="43"/>
      <c r="D25" s="43"/>
      <c r="E25" s="43"/>
      <c r="F25" s="43"/>
      <c r="G25" s="36"/>
    </row>
    <row r="26" spans="1:8" x14ac:dyDescent="0.25">
      <c r="A26" s="32" t="s">
        <v>65</v>
      </c>
      <c r="B26" s="66">
        <f>I8*H18-SUM(B18:G18)</f>
        <v>-7.9936057773011271E-15</v>
      </c>
      <c r="C26" s="43"/>
      <c r="D26" s="43"/>
      <c r="E26" s="43"/>
      <c r="F26" s="43"/>
      <c r="G26" s="36"/>
    </row>
    <row r="27" spans="1:8" x14ac:dyDescent="0.25">
      <c r="A27" s="32"/>
      <c r="B27" s="70"/>
      <c r="C27" s="43"/>
      <c r="D27" s="43"/>
      <c r="E27" s="43"/>
      <c r="F27" s="43"/>
      <c r="G27" s="36"/>
    </row>
    <row r="28" spans="1:8" x14ac:dyDescent="0.25">
      <c r="A28" s="32"/>
      <c r="B28" s="91" t="s">
        <v>54</v>
      </c>
      <c r="C28" s="92" t="s">
        <v>55</v>
      </c>
      <c r="D28" s="92" t="s">
        <v>56</v>
      </c>
      <c r="E28" s="92" t="s">
        <v>57</v>
      </c>
      <c r="F28" s="92" t="s">
        <v>58</v>
      </c>
      <c r="G28" s="93" t="s">
        <v>59</v>
      </c>
    </row>
    <row r="29" spans="1:8" ht="15.75" thickBot="1" x14ac:dyDescent="0.3">
      <c r="A29" s="37" t="s">
        <v>72</v>
      </c>
      <c r="B29" s="73">
        <f t="shared" ref="B29:G29" si="0">B9-SUM(B14:B18)</f>
        <v>0</v>
      </c>
      <c r="C29" s="74">
        <f t="shared" si="0"/>
        <v>0</v>
      </c>
      <c r="D29" s="74">
        <f t="shared" si="0"/>
        <v>0</v>
      </c>
      <c r="E29" s="74">
        <f t="shared" si="0"/>
        <v>0</v>
      </c>
      <c r="F29" s="74">
        <f t="shared" si="0"/>
        <v>0</v>
      </c>
      <c r="G29" s="75">
        <f t="shared" si="0"/>
        <v>0</v>
      </c>
    </row>
    <row r="31" spans="1:8" ht="15.75" thickBot="1" x14ac:dyDescent="0.3">
      <c r="A31" s="18" t="s">
        <v>73</v>
      </c>
    </row>
    <row r="32" spans="1:8" ht="15.75" thickBot="1" x14ac:dyDescent="0.3">
      <c r="A32" s="76" t="s">
        <v>74</v>
      </c>
      <c r="B32" s="87">
        <f>SUMPRODUCT(B14:G18,B4:G8)+SUMPRODUCT(H14:H18,H4:H8)</f>
        <v>47401</v>
      </c>
      <c r="C32" s="86"/>
      <c r="D32" s="77"/>
      <c r="E32" s="43"/>
      <c r="F32" s="78"/>
      <c r="G32" s="79"/>
    </row>
    <row r="33" spans="1:8" x14ac:dyDescent="0.25">
      <c r="A33" s="80"/>
      <c r="B33" s="81"/>
      <c r="C33" s="81"/>
      <c r="D33" s="81"/>
      <c r="E33" s="81"/>
      <c r="F33" s="81"/>
      <c r="G33" s="82"/>
    </row>
    <row r="34" spans="1:8" x14ac:dyDescent="0.25">
      <c r="A34" s="81"/>
      <c r="B34" s="81"/>
      <c r="C34" s="81"/>
      <c r="D34" s="81"/>
      <c r="E34" s="81"/>
      <c r="F34" s="81"/>
      <c r="G34" s="81"/>
    </row>
    <row r="38" spans="1:8" x14ac:dyDescent="0.25">
      <c r="A38" s="18"/>
      <c r="B38" s="18"/>
      <c r="C38" s="18"/>
    </row>
    <row r="39" spans="1:8" x14ac:dyDescent="0.25">
      <c r="A39" s="83"/>
    </row>
    <row r="40" spans="1:8" x14ac:dyDescent="0.25">
      <c r="A40" s="84"/>
      <c r="B40" s="85"/>
      <c r="C40" s="85"/>
      <c r="D40" s="85"/>
      <c r="E40" s="85"/>
    </row>
    <row r="41" spans="1:8" x14ac:dyDescent="0.25">
      <c r="A41" s="84"/>
      <c r="B41" s="85"/>
      <c r="C41" s="85"/>
      <c r="D41" s="85"/>
      <c r="E41" s="85"/>
    </row>
    <row r="42" spans="1:8" x14ac:dyDescent="0.25">
      <c r="A42" s="84"/>
      <c r="B42" s="85"/>
      <c r="C42" s="85"/>
      <c r="D42" s="85"/>
    </row>
    <row r="43" spans="1:8" x14ac:dyDescent="0.25">
      <c r="A43" s="84"/>
      <c r="B43" s="85"/>
      <c r="C43" s="85"/>
      <c r="D43" s="85"/>
    </row>
    <row r="44" spans="1:8" x14ac:dyDescent="0.25">
      <c r="A44" s="84"/>
      <c r="B44" s="85"/>
      <c r="C44" s="85"/>
      <c r="D44" s="85"/>
      <c r="E44" s="85"/>
      <c r="F44" s="85"/>
    </row>
    <row r="45" spans="1:8" x14ac:dyDescent="0.25">
      <c r="A45" s="84"/>
      <c r="B45" s="85"/>
      <c r="C45" s="85"/>
      <c r="D45" s="85"/>
      <c r="E45" s="85"/>
      <c r="F45" s="85"/>
      <c r="G45" s="85"/>
      <c r="H45" s="85"/>
    </row>
    <row r="46" spans="1:8" x14ac:dyDescent="0.25">
      <c r="A46" s="84"/>
      <c r="B46" s="85"/>
      <c r="C46" s="85"/>
      <c r="D46" s="85"/>
      <c r="E46" s="85"/>
      <c r="F46" s="85"/>
      <c r="G46" s="85"/>
    </row>
    <row r="48" spans="1:8" x14ac:dyDescent="0.25">
      <c r="A48" s="83"/>
      <c r="B48" s="83"/>
    </row>
    <row r="49" spans="1:6" x14ac:dyDescent="0.25">
      <c r="A49" s="84"/>
      <c r="B49" s="85"/>
      <c r="C49" s="85"/>
      <c r="D49" s="85"/>
      <c r="E49" s="85"/>
    </row>
    <row r="50" spans="1:6" x14ac:dyDescent="0.25">
      <c r="A50" s="84"/>
      <c r="B50" s="85"/>
      <c r="C50" s="85"/>
      <c r="D50" s="85"/>
      <c r="E50" s="85"/>
      <c r="F50" s="85"/>
    </row>
    <row r="52" spans="1:6" x14ac:dyDescent="0.25">
      <c r="A52" s="83"/>
    </row>
  </sheetData>
  <mergeCells count="2">
    <mergeCell ref="B2:G2"/>
    <mergeCell ref="B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C42" sqref="C42"/>
    </sheetView>
  </sheetViews>
  <sheetFormatPr defaultRowHeight="15" x14ac:dyDescent="0.25"/>
  <cols>
    <col min="1" max="1" width="22.5703125" customWidth="1"/>
    <col min="2" max="2" width="17" bestFit="1" customWidth="1"/>
    <col min="3" max="3" width="12.28515625" bestFit="1" customWidth="1"/>
    <col min="4" max="5" width="8.28515625" bestFit="1" customWidth="1"/>
    <col min="6" max="6" width="11.42578125" customWidth="1"/>
    <col min="8" max="8" width="17.42578125" bestFit="1" customWidth="1"/>
    <col min="9" max="9" width="8.85546875" bestFit="1" customWidth="1"/>
    <col min="10" max="10" width="17.42578125" bestFit="1" customWidth="1"/>
  </cols>
  <sheetData>
    <row r="1" spans="1:9" ht="15.75" thickBot="1" x14ac:dyDescent="0.3">
      <c r="A1" s="18" t="s">
        <v>75</v>
      </c>
    </row>
    <row r="2" spans="1:9" ht="27" customHeight="1" x14ac:dyDescent="0.25">
      <c r="A2" s="19"/>
      <c r="B2" s="155" t="s">
        <v>51</v>
      </c>
      <c r="C2" s="156"/>
      <c r="D2" s="156"/>
      <c r="E2" s="156"/>
      <c r="F2" s="156"/>
      <c r="G2" s="157"/>
      <c r="H2" s="20" t="s">
        <v>52</v>
      </c>
      <c r="I2" s="21" t="s">
        <v>29</v>
      </c>
    </row>
    <row r="3" spans="1:9" x14ac:dyDescent="0.25">
      <c r="A3" s="22" t="s">
        <v>53</v>
      </c>
      <c r="B3" s="23" t="s">
        <v>54</v>
      </c>
      <c r="C3" s="24" t="s">
        <v>55</v>
      </c>
      <c r="D3" s="24" t="s">
        <v>56</v>
      </c>
      <c r="E3" s="24" t="s">
        <v>57</v>
      </c>
      <c r="F3" s="24" t="s">
        <v>58</v>
      </c>
      <c r="G3" s="24" t="s">
        <v>59</v>
      </c>
      <c r="H3" s="25" t="s">
        <v>60</v>
      </c>
      <c r="I3" s="26"/>
    </row>
    <row r="4" spans="1:9" x14ac:dyDescent="0.25">
      <c r="A4" s="27" t="s">
        <v>61</v>
      </c>
      <c r="B4" s="28">
        <v>1675</v>
      </c>
      <c r="C4" s="29">
        <v>400</v>
      </c>
      <c r="D4" s="29">
        <v>685</v>
      </c>
      <c r="E4" s="29">
        <v>1630</v>
      </c>
      <c r="F4" s="29">
        <v>1160</v>
      </c>
      <c r="G4" s="29">
        <v>2800</v>
      </c>
      <c r="H4" s="30">
        <v>7650</v>
      </c>
      <c r="I4" s="31">
        <v>18</v>
      </c>
    </row>
    <row r="5" spans="1:9" x14ac:dyDescent="0.25">
      <c r="A5" s="32" t="s">
        <v>62</v>
      </c>
      <c r="B5" s="33">
        <v>1460</v>
      </c>
      <c r="C5" s="34">
        <v>1940</v>
      </c>
      <c r="D5" s="34">
        <v>970</v>
      </c>
      <c r="E5" s="34">
        <v>100</v>
      </c>
      <c r="F5" s="34">
        <v>495</v>
      </c>
      <c r="G5" s="34">
        <v>1200</v>
      </c>
      <c r="H5" s="35">
        <v>3500</v>
      </c>
      <c r="I5" s="36">
        <v>24</v>
      </c>
    </row>
    <row r="6" spans="1:9" x14ac:dyDescent="0.25">
      <c r="A6" s="32" t="s">
        <v>63</v>
      </c>
      <c r="B6" s="33">
        <v>1925</v>
      </c>
      <c r="C6" s="34">
        <v>2400</v>
      </c>
      <c r="D6" s="34">
        <v>1425</v>
      </c>
      <c r="E6" s="34">
        <v>500</v>
      </c>
      <c r="F6" s="34">
        <v>950</v>
      </c>
      <c r="G6" s="34">
        <v>800</v>
      </c>
      <c r="H6" s="35">
        <v>5000</v>
      </c>
      <c r="I6" s="36">
        <v>27</v>
      </c>
    </row>
    <row r="7" spans="1:9" x14ac:dyDescent="0.25">
      <c r="A7" s="32" t="s">
        <v>64</v>
      </c>
      <c r="B7" s="33">
        <v>380</v>
      </c>
      <c r="C7" s="34">
        <v>1355</v>
      </c>
      <c r="D7" s="34">
        <v>543</v>
      </c>
      <c r="E7" s="34">
        <v>1045</v>
      </c>
      <c r="F7" s="34">
        <v>665</v>
      </c>
      <c r="G7" s="34">
        <v>2321</v>
      </c>
      <c r="H7" s="35">
        <v>4100</v>
      </c>
      <c r="I7" s="36">
        <v>22</v>
      </c>
    </row>
    <row r="8" spans="1:9" x14ac:dyDescent="0.25">
      <c r="A8" s="32" t="s">
        <v>65</v>
      </c>
      <c r="B8" s="33">
        <v>922</v>
      </c>
      <c r="C8" s="34">
        <v>1646</v>
      </c>
      <c r="D8" s="34">
        <v>700</v>
      </c>
      <c r="E8" s="34">
        <v>508</v>
      </c>
      <c r="F8" s="34">
        <v>311</v>
      </c>
      <c r="G8" s="34">
        <v>1797</v>
      </c>
      <c r="H8" s="35">
        <v>2200</v>
      </c>
      <c r="I8" s="36">
        <v>31</v>
      </c>
    </row>
    <row r="9" spans="1:9" ht="15.75" thickBot="1" x14ac:dyDescent="0.3">
      <c r="A9" s="37" t="s">
        <v>35</v>
      </c>
      <c r="B9" s="38">
        <v>10</v>
      </c>
      <c r="C9" s="39">
        <v>8</v>
      </c>
      <c r="D9" s="39">
        <v>14</v>
      </c>
      <c r="E9" s="39">
        <v>6</v>
      </c>
      <c r="F9" s="39">
        <v>7</v>
      </c>
      <c r="G9" s="39">
        <v>11</v>
      </c>
      <c r="H9" s="40"/>
      <c r="I9" s="41"/>
    </row>
    <row r="10" spans="1:9" ht="5.25" customHeight="1" x14ac:dyDescent="0.25">
      <c r="A10" s="42"/>
      <c r="B10" s="43"/>
      <c r="C10" s="43"/>
      <c r="D10" s="43"/>
      <c r="E10" s="43"/>
      <c r="F10" s="43"/>
      <c r="G10" s="43"/>
      <c r="H10" s="43"/>
      <c r="I10" s="43"/>
    </row>
    <row r="11" spans="1:9" ht="15.75" thickBot="1" x14ac:dyDescent="0.3">
      <c r="A11" s="44" t="s">
        <v>66</v>
      </c>
      <c r="B11" s="43"/>
      <c r="C11" s="43"/>
      <c r="D11" s="43"/>
      <c r="E11" s="43"/>
      <c r="F11" s="43"/>
      <c r="G11" s="43"/>
      <c r="H11" s="43"/>
      <c r="I11" s="43"/>
    </row>
    <row r="12" spans="1:9" ht="12.75" customHeight="1" x14ac:dyDescent="0.25">
      <c r="A12" s="19"/>
      <c r="B12" s="155" t="s">
        <v>77</v>
      </c>
      <c r="C12" s="158"/>
      <c r="D12" s="158"/>
      <c r="E12" s="158"/>
      <c r="F12" s="158"/>
      <c r="G12" s="159"/>
      <c r="H12" s="45" t="s">
        <v>26</v>
      </c>
      <c r="I12" s="43"/>
    </row>
    <row r="13" spans="1:9" x14ac:dyDescent="0.25">
      <c r="A13" s="22" t="s">
        <v>53</v>
      </c>
      <c r="B13" s="23" t="s">
        <v>54</v>
      </c>
      <c r="C13" s="24" t="s">
        <v>55</v>
      </c>
      <c r="D13" s="24" t="s">
        <v>56</v>
      </c>
      <c r="E13" s="24" t="s">
        <v>57</v>
      </c>
      <c r="F13" s="24" t="s">
        <v>58</v>
      </c>
      <c r="G13" s="24" t="s">
        <v>59</v>
      </c>
      <c r="H13" s="46" t="s">
        <v>68</v>
      </c>
      <c r="I13" s="89"/>
    </row>
    <row r="14" spans="1:9" x14ac:dyDescent="0.25">
      <c r="A14" s="27" t="s">
        <v>61</v>
      </c>
      <c r="B14" s="103">
        <v>0</v>
      </c>
      <c r="C14" s="104">
        <v>0</v>
      </c>
      <c r="D14" s="104">
        <v>0</v>
      </c>
      <c r="E14" s="104">
        <v>0</v>
      </c>
      <c r="F14" s="104">
        <v>0</v>
      </c>
      <c r="G14" s="104">
        <v>0</v>
      </c>
      <c r="H14" s="50">
        <v>0</v>
      </c>
      <c r="I14" s="52"/>
    </row>
    <row r="15" spans="1:9" x14ac:dyDescent="0.25">
      <c r="A15" s="32" t="s">
        <v>62</v>
      </c>
      <c r="B15" s="105">
        <v>0</v>
      </c>
      <c r="C15" s="106">
        <v>0</v>
      </c>
      <c r="D15" s="106">
        <v>0</v>
      </c>
      <c r="E15" s="106">
        <v>0</v>
      </c>
      <c r="F15" s="106">
        <v>0</v>
      </c>
      <c r="G15" s="107">
        <v>0</v>
      </c>
      <c r="H15" s="54">
        <v>0</v>
      </c>
      <c r="I15" s="52"/>
    </row>
    <row r="16" spans="1:9" x14ac:dyDescent="0.25">
      <c r="A16" s="32" t="s">
        <v>63</v>
      </c>
      <c r="B16" s="105">
        <v>0</v>
      </c>
      <c r="C16" s="106">
        <v>0</v>
      </c>
      <c r="D16" s="106">
        <v>0</v>
      </c>
      <c r="E16" s="106">
        <v>1</v>
      </c>
      <c r="F16" s="106">
        <v>0</v>
      </c>
      <c r="G16" s="107">
        <v>1</v>
      </c>
      <c r="H16" s="54">
        <v>1</v>
      </c>
      <c r="I16" s="56"/>
    </row>
    <row r="17" spans="1:10" ht="15" customHeight="1" x14ac:dyDescent="0.25">
      <c r="A17" s="32" t="s">
        <v>64</v>
      </c>
      <c r="B17" s="105">
        <v>1</v>
      </c>
      <c r="C17" s="106">
        <v>1</v>
      </c>
      <c r="D17" s="106">
        <v>0</v>
      </c>
      <c r="E17" s="106">
        <v>0</v>
      </c>
      <c r="F17" s="106">
        <v>0</v>
      </c>
      <c r="G17" s="106">
        <v>0</v>
      </c>
      <c r="H17" s="54">
        <v>1</v>
      </c>
      <c r="I17" s="52"/>
    </row>
    <row r="18" spans="1:10" ht="15.75" thickBot="1" x14ac:dyDescent="0.3">
      <c r="A18" s="57" t="s">
        <v>65</v>
      </c>
      <c r="B18" s="108">
        <v>0</v>
      </c>
      <c r="C18" s="109">
        <v>0</v>
      </c>
      <c r="D18" s="109">
        <v>1</v>
      </c>
      <c r="E18" s="109">
        <v>0</v>
      </c>
      <c r="F18" s="109">
        <v>1</v>
      </c>
      <c r="G18" s="109">
        <v>0</v>
      </c>
      <c r="H18" s="61">
        <v>1</v>
      </c>
      <c r="I18" s="52"/>
    </row>
    <row r="20" spans="1:10" x14ac:dyDescent="0.25">
      <c r="A20" s="44" t="s">
        <v>66</v>
      </c>
      <c r="B20" s="43"/>
      <c r="C20" s="43"/>
      <c r="D20" s="43"/>
      <c r="E20" s="43"/>
      <c r="F20" s="43"/>
      <c r="G20" s="43"/>
      <c r="H20" s="43"/>
    </row>
    <row r="21" spans="1:10" x14ac:dyDescent="0.25">
      <c r="A21" s="43"/>
      <c r="B21" s="110"/>
    </row>
    <row r="22" spans="1:10" x14ac:dyDescent="0.25">
      <c r="A22" s="111"/>
      <c r="B22" s="160" t="s">
        <v>80</v>
      </c>
      <c r="C22" s="160"/>
      <c r="D22" s="160"/>
      <c r="E22" s="160"/>
      <c r="F22" s="160"/>
      <c r="G22" s="161"/>
    </row>
    <row r="23" spans="1:10" x14ac:dyDescent="0.25">
      <c r="A23" s="112" t="s">
        <v>53</v>
      </c>
      <c r="B23" s="23" t="s">
        <v>54</v>
      </c>
      <c r="C23" s="71" t="s">
        <v>55</v>
      </c>
      <c r="D23" s="71" t="s">
        <v>56</v>
      </c>
      <c r="E23" s="71" t="s">
        <v>57</v>
      </c>
      <c r="F23" s="71" t="s">
        <v>58</v>
      </c>
      <c r="G23" s="116" t="s">
        <v>59</v>
      </c>
      <c r="H23" s="119" t="s">
        <v>81</v>
      </c>
      <c r="J23" s="118" t="s">
        <v>76</v>
      </c>
    </row>
    <row r="24" spans="1:10" x14ac:dyDescent="0.25">
      <c r="A24" s="111" t="s">
        <v>61</v>
      </c>
      <c r="B24" s="52">
        <f>$B$9*B14</f>
        <v>0</v>
      </c>
      <c r="C24" s="52">
        <f>$C$9*C14</f>
        <v>0</v>
      </c>
      <c r="D24" s="52">
        <f>$D$9*D14</f>
        <v>0</v>
      </c>
      <c r="E24" s="52">
        <f>$E$9*E14</f>
        <v>0</v>
      </c>
      <c r="F24" s="52">
        <f>$F$9*F14</f>
        <v>0</v>
      </c>
      <c r="G24" s="53">
        <f>$G$9*G14</f>
        <v>0</v>
      </c>
      <c r="H24" s="120">
        <f>SUM(B24:G24)</f>
        <v>0</v>
      </c>
      <c r="I24" s="119" t="s">
        <v>23</v>
      </c>
      <c r="J24" s="117">
        <f>I4*H14</f>
        <v>0</v>
      </c>
    </row>
    <row r="25" spans="1:10" x14ac:dyDescent="0.25">
      <c r="A25" s="113" t="s">
        <v>62</v>
      </c>
      <c r="B25" s="52">
        <f t="shared" ref="B25:B28" si="0">$B$9*B15</f>
        <v>0</v>
      </c>
      <c r="C25" s="52">
        <f t="shared" ref="C25:C28" si="1">$C$9*C15</f>
        <v>0</v>
      </c>
      <c r="D25" s="52">
        <f t="shared" ref="D25:D28" si="2">$D$9*D15</f>
        <v>0</v>
      </c>
      <c r="E25" s="52">
        <f t="shared" ref="E25:E28" si="3">$E$9*E15</f>
        <v>0</v>
      </c>
      <c r="F25" s="52">
        <f t="shared" ref="F25:F28" si="4">$F$9*F15</f>
        <v>0</v>
      </c>
      <c r="G25" s="53">
        <f t="shared" ref="G25:G28" si="5">$G$9*G15</f>
        <v>0</v>
      </c>
      <c r="H25" s="120">
        <f>SUM(B25:G25)</f>
        <v>0</v>
      </c>
      <c r="I25" s="119" t="s">
        <v>23</v>
      </c>
      <c r="J25" s="117">
        <f>I5*H15</f>
        <v>0</v>
      </c>
    </row>
    <row r="26" spans="1:10" x14ac:dyDescent="0.25">
      <c r="A26" s="113" t="s">
        <v>63</v>
      </c>
      <c r="B26" s="52">
        <f t="shared" si="0"/>
        <v>0</v>
      </c>
      <c r="C26" s="52">
        <f t="shared" si="1"/>
        <v>0</v>
      </c>
      <c r="D26" s="52">
        <f t="shared" si="2"/>
        <v>0</v>
      </c>
      <c r="E26" s="52">
        <f t="shared" si="3"/>
        <v>6</v>
      </c>
      <c r="F26" s="52">
        <f t="shared" si="4"/>
        <v>0</v>
      </c>
      <c r="G26" s="53">
        <f t="shared" si="5"/>
        <v>11</v>
      </c>
      <c r="H26" s="120">
        <f>SUM(B26:G26)</f>
        <v>17</v>
      </c>
      <c r="I26" s="119" t="s">
        <v>23</v>
      </c>
      <c r="J26" s="117">
        <f>I6*H16</f>
        <v>27</v>
      </c>
    </row>
    <row r="27" spans="1:10" x14ac:dyDescent="0.25">
      <c r="A27" s="113" t="s">
        <v>64</v>
      </c>
      <c r="B27" s="52">
        <f t="shared" si="0"/>
        <v>10</v>
      </c>
      <c r="C27" s="52">
        <f t="shared" si="1"/>
        <v>8</v>
      </c>
      <c r="D27" s="52">
        <f t="shared" si="2"/>
        <v>0</v>
      </c>
      <c r="E27" s="52">
        <f t="shared" si="3"/>
        <v>0</v>
      </c>
      <c r="F27" s="52">
        <f t="shared" si="4"/>
        <v>0</v>
      </c>
      <c r="G27" s="53">
        <f t="shared" si="5"/>
        <v>0</v>
      </c>
      <c r="H27" s="120">
        <f>SUM(B27:G27)</f>
        <v>18</v>
      </c>
      <c r="I27" s="119" t="s">
        <v>23</v>
      </c>
      <c r="J27" s="117">
        <f>I7*H17</f>
        <v>22</v>
      </c>
    </row>
    <row r="28" spans="1:10" x14ac:dyDescent="0.25">
      <c r="A28" s="114" t="s">
        <v>65</v>
      </c>
      <c r="B28" s="52">
        <f t="shared" si="0"/>
        <v>0</v>
      </c>
      <c r="C28" s="52">
        <f t="shared" si="1"/>
        <v>0</v>
      </c>
      <c r="D28" s="52">
        <f t="shared" si="2"/>
        <v>14</v>
      </c>
      <c r="E28" s="52">
        <f t="shared" si="3"/>
        <v>0</v>
      </c>
      <c r="F28" s="52">
        <f t="shared" si="4"/>
        <v>7</v>
      </c>
      <c r="G28" s="53">
        <f t="shared" si="5"/>
        <v>0</v>
      </c>
      <c r="H28" s="120">
        <f>SUM(B28:G28)</f>
        <v>21</v>
      </c>
      <c r="I28" s="119" t="s">
        <v>23</v>
      </c>
      <c r="J28" s="117">
        <f>I8*H18</f>
        <v>31</v>
      </c>
    </row>
    <row r="29" spans="1:10" x14ac:dyDescent="0.25">
      <c r="A29" s="115" t="s">
        <v>78</v>
      </c>
      <c r="B29" s="121">
        <f t="shared" ref="B29:G29" si="6">SUM(B14:B18)</f>
        <v>1</v>
      </c>
      <c r="C29" s="122">
        <f t="shared" si="6"/>
        <v>1</v>
      </c>
      <c r="D29" s="122">
        <f t="shared" si="6"/>
        <v>1</v>
      </c>
      <c r="E29" s="122">
        <f t="shared" si="6"/>
        <v>1</v>
      </c>
      <c r="F29" s="122">
        <f t="shared" si="6"/>
        <v>1</v>
      </c>
      <c r="G29" s="123">
        <f t="shared" si="6"/>
        <v>1</v>
      </c>
    </row>
    <row r="30" spans="1:10" x14ac:dyDescent="0.25">
      <c r="A30" s="101"/>
      <c r="B30" s="52"/>
      <c r="C30" s="52"/>
      <c r="D30" s="52"/>
      <c r="E30" s="52"/>
      <c r="F30" s="52"/>
      <c r="G30" s="52"/>
    </row>
    <row r="31" spans="1:10" ht="15.75" thickBot="1" x14ac:dyDescent="0.3">
      <c r="A31" t="s">
        <v>79</v>
      </c>
    </row>
    <row r="32" spans="1:10" x14ac:dyDescent="0.25">
      <c r="A32" s="94"/>
      <c r="B32" s="95" t="s">
        <v>54</v>
      </c>
      <c r="C32" s="95" t="s">
        <v>55</v>
      </c>
      <c r="D32" s="95" t="s">
        <v>56</v>
      </c>
      <c r="E32" s="95" t="s">
        <v>57</v>
      </c>
      <c r="F32" s="95" t="s">
        <v>58</v>
      </c>
      <c r="G32" s="96" t="s">
        <v>59</v>
      </c>
    </row>
    <row r="33" spans="1:8" x14ac:dyDescent="0.25">
      <c r="A33" s="98" t="s">
        <v>61</v>
      </c>
      <c r="B33" s="52">
        <f>B14*$B$9*B4</f>
        <v>0</v>
      </c>
      <c r="C33" s="52">
        <f>C14*$C$9*C4</f>
        <v>0</v>
      </c>
      <c r="D33" s="52">
        <f>D14*$D$9*D4</f>
        <v>0</v>
      </c>
      <c r="E33" s="52">
        <f>E14*$E$9*E4</f>
        <v>0</v>
      </c>
      <c r="F33" s="52">
        <f>F14*$F$9*F4</f>
        <v>0</v>
      </c>
      <c r="G33" s="88">
        <f>G14*$G$9*G4</f>
        <v>0</v>
      </c>
    </row>
    <row r="34" spans="1:8" x14ac:dyDescent="0.25">
      <c r="A34" s="99" t="s">
        <v>62</v>
      </c>
      <c r="B34" s="52">
        <f>B15*$B$9*B5</f>
        <v>0</v>
      </c>
      <c r="C34" s="52">
        <f>C15*$C$9*C5</f>
        <v>0</v>
      </c>
      <c r="D34" s="52">
        <f>D15*$D$9*D5</f>
        <v>0</v>
      </c>
      <c r="E34" s="52">
        <f>E15*$E$9*E5</f>
        <v>0</v>
      </c>
      <c r="F34" s="52">
        <f>F15*$F$9*F5</f>
        <v>0</v>
      </c>
      <c r="G34" s="88">
        <f>G15*$G$9*G5</f>
        <v>0</v>
      </c>
    </row>
    <row r="35" spans="1:8" x14ac:dyDescent="0.25">
      <c r="A35" s="99" t="s">
        <v>63</v>
      </c>
      <c r="B35" s="52">
        <f>B16*$B$9*B6</f>
        <v>0</v>
      </c>
      <c r="C35" s="52">
        <f>C16*$C$9*C6</f>
        <v>0</v>
      </c>
      <c r="D35" s="52">
        <f>D16*$D$9*D6</f>
        <v>0</v>
      </c>
      <c r="E35" s="52">
        <f>E16*$E$9*E6</f>
        <v>3000</v>
      </c>
      <c r="F35" s="52">
        <f>F16*$F$9*F6</f>
        <v>0</v>
      </c>
      <c r="G35" s="88">
        <f>G16*$G$9*G6</f>
        <v>8800</v>
      </c>
    </row>
    <row r="36" spans="1:8" x14ac:dyDescent="0.25">
      <c r="A36" s="99" t="s">
        <v>64</v>
      </c>
      <c r="B36" s="52">
        <f>B17*$B$9*B7</f>
        <v>3800</v>
      </c>
      <c r="C36" s="52">
        <f>C17*$C$9*C7</f>
        <v>10840</v>
      </c>
      <c r="D36" s="52">
        <f>D17*$D$9*D7</f>
        <v>0</v>
      </c>
      <c r="E36" s="52">
        <f>E17*$E$9*E7</f>
        <v>0</v>
      </c>
      <c r="F36" s="52">
        <f>F17*$F$9*F7</f>
        <v>0</v>
      </c>
      <c r="G36" s="88">
        <f>G17*$G$9*G7</f>
        <v>0</v>
      </c>
    </row>
    <row r="37" spans="1:8" ht="15.75" thickBot="1" x14ac:dyDescent="0.3">
      <c r="A37" s="100" t="s">
        <v>65</v>
      </c>
      <c r="B37" s="59">
        <f>B18*$B$9*B8</f>
        <v>0</v>
      </c>
      <c r="C37" s="59">
        <f>C18*$C$9*C8</f>
        <v>0</v>
      </c>
      <c r="D37" s="59">
        <f>D18*$D$9*D8</f>
        <v>9800</v>
      </c>
      <c r="E37" s="59">
        <f>E18*$E$9*E8</f>
        <v>0</v>
      </c>
      <c r="F37" s="59">
        <f>F18*$F$9*F8</f>
        <v>2177</v>
      </c>
      <c r="G37" s="97">
        <f>G18*$G$9*G8</f>
        <v>0</v>
      </c>
    </row>
    <row r="38" spans="1:8" x14ac:dyDescent="0.25">
      <c r="H38" s="43"/>
    </row>
    <row r="39" spans="1:8" ht="15.75" thickBot="1" x14ac:dyDescent="0.3">
      <c r="A39" s="18" t="s">
        <v>73</v>
      </c>
    </row>
    <row r="40" spans="1:8" ht="15.75" thickBot="1" x14ac:dyDescent="0.3">
      <c r="A40" s="76" t="s">
        <v>74</v>
      </c>
      <c r="B40" s="87">
        <f>SUM(B33:G37)+SUMPRODUCT(H14:H18,H4:H8)</f>
        <v>49717</v>
      </c>
      <c r="C40" s="86"/>
      <c r="D40" s="77"/>
      <c r="E40" s="43"/>
      <c r="F40" s="78"/>
      <c r="G40" s="79"/>
    </row>
    <row r="41" spans="1:8" x14ac:dyDescent="0.25">
      <c r="A41" s="84"/>
      <c r="B41" s="85"/>
      <c r="C41" s="85"/>
      <c r="D41" s="85"/>
      <c r="E41" s="85"/>
      <c r="F41" s="85"/>
    </row>
    <row r="42" spans="1:8" x14ac:dyDescent="0.25">
      <c r="A42" s="84"/>
      <c r="B42" s="85"/>
      <c r="C42" s="85"/>
      <c r="D42" s="85"/>
      <c r="E42" s="85"/>
      <c r="F42" s="85"/>
      <c r="G42" s="85"/>
      <c r="H42" s="85"/>
    </row>
    <row r="43" spans="1:8" x14ac:dyDescent="0.25">
      <c r="A43" s="84"/>
      <c r="B43" s="85"/>
      <c r="C43" s="85"/>
      <c r="D43" s="85"/>
      <c r="E43" s="85"/>
      <c r="F43" s="85"/>
      <c r="G43" s="85"/>
    </row>
    <row r="45" spans="1:8" x14ac:dyDescent="0.25">
      <c r="A45" s="83"/>
      <c r="B45" s="83"/>
    </row>
    <row r="46" spans="1:8" x14ac:dyDescent="0.25">
      <c r="A46" s="84"/>
      <c r="B46" s="85"/>
      <c r="C46" s="85"/>
      <c r="D46" s="85"/>
      <c r="E46" s="85"/>
    </row>
    <row r="47" spans="1:8" x14ac:dyDescent="0.25">
      <c r="A47" s="84"/>
      <c r="B47" s="85"/>
      <c r="C47" s="85"/>
      <c r="D47" s="85"/>
      <c r="E47" s="85"/>
      <c r="F47" s="85"/>
    </row>
    <row r="49" spans="1:1" x14ac:dyDescent="0.25">
      <c r="A49" s="83"/>
    </row>
  </sheetData>
  <mergeCells count="3">
    <mergeCell ref="B2:G2"/>
    <mergeCell ref="B12:G12"/>
    <mergeCell ref="B22:G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L10" sqref="L10"/>
    </sheetView>
  </sheetViews>
  <sheetFormatPr defaultRowHeight="15" x14ac:dyDescent="0.25"/>
  <cols>
    <col min="1" max="1" width="13.85546875" customWidth="1"/>
    <col min="2" max="3" width="10" customWidth="1"/>
    <col min="7" max="7" width="7.7109375" customWidth="1"/>
    <col min="9" max="9" width="7.28515625" customWidth="1"/>
  </cols>
  <sheetData>
    <row r="1" spans="1:10" ht="15.75" thickBot="1" x14ac:dyDescent="0.3">
      <c r="A1" s="18" t="s">
        <v>82</v>
      </c>
    </row>
    <row r="2" spans="1:10" ht="24.75" customHeight="1" x14ac:dyDescent="0.25">
      <c r="A2" s="19"/>
      <c r="B2" s="155" t="s">
        <v>83</v>
      </c>
      <c r="C2" s="156"/>
      <c r="D2" s="156"/>
      <c r="E2" s="156"/>
      <c r="F2" s="156"/>
      <c r="G2" s="20" t="s">
        <v>52</v>
      </c>
      <c r="H2" s="124" t="s">
        <v>84</v>
      </c>
      <c r="I2" s="125" t="s">
        <v>52</v>
      </c>
      <c r="J2" s="21" t="s">
        <v>85</v>
      </c>
    </row>
    <row r="3" spans="1:10" x14ac:dyDescent="0.25">
      <c r="A3" s="126" t="s">
        <v>86</v>
      </c>
      <c r="B3" s="11" t="s">
        <v>87</v>
      </c>
      <c r="C3" s="11" t="s">
        <v>88</v>
      </c>
      <c r="D3" s="11" t="s">
        <v>89</v>
      </c>
      <c r="E3" s="11" t="s">
        <v>90</v>
      </c>
      <c r="F3" s="11" t="s">
        <v>91</v>
      </c>
      <c r="G3" s="25" t="s">
        <v>60</v>
      </c>
      <c r="H3" s="127" t="s">
        <v>29</v>
      </c>
      <c r="I3" s="128" t="s">
        <v>60</v>
      </c>
      <c r="J3" s="26" t="s">
        <v>29</v>
      </c>
    </row>
    <row r="4" spans="1:10" x14ac:dyDescent="0.25">
      <c r="A4" s="27" t="s">
        <v>87</v>
      </c>
      <c r="B4" s="129">
        <v>81</v>
      </c>
      <c r="C4" s="130">
        <v>92</v>
      </c>
      <c r="D4" s="130">
        <v>101</v>
      </c>
      <c r="E4" s="130">
        <v>130</v>
      </c>
      <c r="F4" s="130">
        <v>115</v>
      </c>
      <c r="G4" s="131">
        <v>6000</v>
      </c>
      <c r="H4" s="132">
        <v>10</v>
      </c>
      <c r="I4" s="133">
        <f>1.5*G4</f>
        <v>9000</v>
      </c>
      <c r="J4" s="31">
        <v>20</v>
      </c>
    </row>
    <row r="5" spans="1:10" x14ac:dyDescent="0.25">
      <c r="A5" s="32" t="s">
        <v>88</v>
      </c>
      <c r="B5" s="134">
        <v>117</v>
      </c>
      <c r="C5" s="135">
        <v>77</v>
      </c>
      <c r="D5" s="135">
        <v>108</v>
      </c>
      <c r="E5" s="135">
        <v>98</v>
      </c>
      <c r="F5" s="135">
        <v>100</v>
      </c>
      <c r="G5" s="136">
        <v>4500</v>
      </c>
      <c r="H5" s="43">
        <v>10</v>
      </c>
      <c r="I5" s="133">
        <f>1.5*G5</f>
        <v>6750</v>
      </c>
      <c r="J5" s="36">
        <v>20</v>
      </c>
    </row>
    <row r="6" spans="1:10" x14ac:dyDescent="0.25">
      <c r="A6" s="32" t="s">
        <v>89</v>
      </c>
      <c r="B6" s="134">
        <v>102</v>
      </c>
      <c r="C6" s="135">
        <v>105</v>
      </c>
      <c r="D6" s="135">
        <v>95</v>
      </c>
      <c r="E6" s="135">
        <v>119</v>
      </c>
      <c r="F6" s="135">
        <v>111</v>
      </c>
      <c r="G6" s="136">
        <v>6500</v>
      </c>
      <c r="H6" s="43">
        <v>10</v>
      </c>
      <c r="I6" s="133">
        <f>1.5*G6</f>
        <v>9750</v>
      </c>
      <c r="J6" s="36">
        <v>20</v>
      </c>
    </row>
    <row r="7" spans="1:10" x14ac:dyDescent="0.25">
      <c r="A7" s="32" t="s">
        <v>90</v>
      </c>
      <c r="B7" s="134">
        <v>115</v>
      </c>
      <c r="C7" s="135">
        <v>125</v>
      </c>
      <c r="D7" s="135">
        <v>90</v>
      </c>
      <c r="E7" s="135">
        <v>59</v>
      </c>
      <c r="F7" s="135">
        <v>74</v>
      </c>
      <c r="G7" s="136">
        <v>4100</v>
      </c>
      <c r="H7" s="43">
        <v>10</v>
      </c>
      <c r="I7" s="133">
        <f>1.5*G7</f>
        <v>6150</v>
      </c>
      <c r="J7" s="36">
        <v>20</v>
      </c>
    </row>
    <row r="8" spans="1:10" x14ac:dyDescent="0.25">
      <c r="A8" s="32" t="s">
        <v>91</v>
      </c>
      <c r="B8" s="134">
        <v>142</v>
      </c>
      <c r="C8" s="135">
        <v>100</v>
      </c>
      <c r="D8" s="135">
        <v>103</v>
      </c>
      <c r="E8" s="135">
        <v>105</v>
      </c>
      <c r="F8" s="135">
        <v>71</v>
      </c>
      <c r="G8" s="136">
        <v>4000</v>
      </c>
      <c r="H8" s="43">
        <v>10</v>
      </c>
      <c r="I8" s="133">
        <f>1.5*G8</f>
        <v>6000</v>
      </c>
      <c r="J8" s="36">
        <v>20</v>
      </c>
    </row>
    <row r="9" spans="1:10" ht="15.75" thickBot="1" x14ac:dyDescent="0.3">
      <c r="A9" s="37" t="s">
        <v>35</v>
      </c>
      <c r="B9" s="38">
        <v>12</v>
      </c>
      <c r="C9" s="39">
        <v>8</v>
      </c>
      <c r="D9" s="39">
        <v>14</v>
      </c>
      <c r="E9" s="39">
        <v>16</v>
      </c>
      <c r="F9" s="39">
        <v>7</v>
      </c>
      <c r="G9" s="40"/>
      <c r="H9" s="39"/>
      <c r="I9" s="57"/>
      <c r="J9" s="41"/>
    </row>
    <row r="10" spans="1:10" x14ac:dyDescent="0.25">
      <c r="A10" s="42"/>
      <c r="B10" s="43"/>
      <c r="C10" s="43"/>
      <c r="D10" s="43"/>
      <c r="E10" s="43"/>
      <c r="F10" s="43"/>
      <c r="G10" s="43"/>
      <c r="H10" s="43"/>
    </row>
    <row r="11" spans="1:10" ht="15.75" thickBot="1" x14ac:dyDescent="0.3">
      <c r="A11" s="44" t="s">
        <v>66</v>
      </c>
      <c r="B11" s="43"/>
      <c r="C11" s="43"/>
      <c r="D11" s="43"/>
      <c r="E11" s="43"/>
      <c r="F11" s="43"/>
      <c r="G11" s="43"/>
      <c r="H11" s="43"/>
    </row>
    <row r="12" spans="1:10" x14ac:dyDescent="0.25">
      <c r="A12" s="19"/>
      <c r="B12" s="155" t="s">
        <v>92</v>
      </c>
      <c r="C12" s="156"/>
      <c r="D12" s="156"/>
      <c r="E12" s="156"/>
      <c r="F12" s="156"/>
      <c r="G12" s="137" t="s">
        <v>26</v>
      </c>
      <c r="H12" s="137" t="s">
        <v>26</v>
      </c>
    </row>
    <row r="13" spans="1:10" x14ac:dyDescent="0.25">
      <c r="A13" s="126" t="s">
        <v>86</v>
      </c>
      <c r="B13" s="11" t="s">
        <v>87</v>
      </c>
      <c r="C13" s="11" t="s">
        <v>88</v>
      </c>
      <c r="D13" s="11" t="s">
        <v>89</v>
      </c>
      <c r="E13" s="11" t="s">
        <v>90</v>
      </c>
      <c r="F13" s="11" t="s">
        <v>91</v>
      </c>
      <c r="G13" s="46" t="s">
        <v>68</v>
      </c>
      <c r="H13" s="46" t="s">
        <v>68</v>
      </c>
    </row>
    <row r="14" spans="1:10" x14ac:dyDescent="0.25">
      <c r="A14" s="27" t="s">
        <v>87</v>
      </c>
      <c r="B14" s="138">
        <v>0</v>
      </c>
      <c r="C14" s="139">
        <v>0</v>
      </c>
      <c r="D14" s="139">
        <v>0</v>
      </c>
      <c r="E14" s="139">
        <v>0</v>
      </c>
      <c r="F14" s="140">
        <v>0</v>
      </c>
      <c r="G14" s="93">
        <v>0</v>
      </c>
      <c r="H14" s="141">
        <v>0</v>
      </c>
    </row>
    <row r="15" spans="1:10" x14ac:dyDescent="0.25">
      <c r="A15" s="32" t="s">
        <v>88</v>
      </c>
      <c r="B15" s="66">
        <v>11.999999999999998</v>
      </c>
      <c r="C15" s="102">
        <v>8</v>
      </c>
      <c r="D15" s="102">
        <v>0</v>
      </c>
      <c r="E15" s="142">
        <v>0</v>
      </c>
      <c r="F15" s="143">
        <v>0</v>
      </c>
      <c r="G15" s="144">
        <v>0</v>
      </c>
      <c r="H15" s="145">
        <v>1</v>
      </c>
    </row>
    <row r="16" spans="1:10" x14ac:dyDescent="0.25">
      <c r="A16" s="32" t="s">
        <v>89</v>
      </c>
      <c r="B16" s="66">
        <v>0</v>
      </c>
      <c r="C16" s="102">
        <v>0</v>
      </c>
      <c r="D16" s="102">
        <v>0</v>
      </c>
      <c r="E16" s="142">
        <v>0</v>
      </c>
      <c r="F16" s="143">
        <v>0</v>
      </c>
      <c r="G16" s="144">
        <v>0</v>
      </c>
      <c r="H16" s="145">
        <v>0</v>
      </c>
    </row>
    <row r="17" spans="1:8" x14ac:dyDescent="0.25">
      <c r="A17" s="32" t="s">
        <v>90</v>
      </c>
      <c r="B17" s="66">
        <v>1.7763568394002505E-15</v>
      </c>
      <c r="C17" s="102">
        <v>0</v>
      </c>
      <c r="D17" s="102">
        <v>3.9999999999999982</v>
      </c>
      <c r="E17" s="102">
        <v>16</v>
      </c>
      <c r="F17" s="146">
        <v>0</v>
      </c>
      <c r="G17" s="90">
        <v>0</v>
      </c>
      <c r="H17" s="147">
        <v>1</v>
      </c>
    </row>
    <row r="18" spans="1:8" ht="15.75" thickBot="1" x14ac:dyDescent="0.3">
      <c r="A18" s="100" t="s">
        <v>91</v>
      </c>
      <c r="B18" s="73">
        <v>0</v>
      </c>
      <c r="C18" s="74">
        <v>0</v>
      </c>
      <c r="D18" s="74">
        <v>10.000000000000002</v>
      </c>
      <c r="E18" s="74">
        <v>0</v>
      </c>
      <c r="F18" s="148">
        <v>7</v>
      </c>
      <c r="G18" s="149">
        <v>0</v>
      </c>
      <c r="H18" s="150">
        <v>1</v>
      </c>
    </row>
    <row r="20" spans="1:8" ht="15.75" thickBot="1" x14ac:dyDescent="0.3">
      <c r="A20" s="151" t="s">
        <v>69</v>
      </c>
      <c r="E20" s="152"/>
      <c r="F20" s="152"/>
    </row>
    <row r="21" spans="1:8" x14ac:dyDescent="0.25">
      <c r="A21" s="166" t="s">
        <v>86</v>
      </c>
      <c r="B21" s="63" t="s">
        <v>70</v>
      </c>
      <c r="C21" s="64"/>
      <c r="D21" s="165" t="s">
        <v>93</v>
      </c>
      <c r="E21" s="64"/>
      <c r="F21" s="65"/>
    </row>
    <row r="22" spans="1:8" x14ac:dyDescent="0.25">
      <c r="A22" s="27" t="s">
        <v>87</v>
      </c>
      <c r="B22" s="138">
        <f>G14*H4+H14*J4-SUM(B14:F14)</f>
        <v>0</v>
      </c>
      <c r="C22" s="43"/>
      <c r="D22" s="43">
        <f>G14+H14</f>
        <v>0</v>
      </c>
      <c r="E22" s="43"/>
      <c r="F22" s="36"/>
    </row>
    <row r="23" spans="1:8" x14ac:dyDescent="0.25">
      <c r="A23" s="32" t="s">
        <v>88</v>
      </c>
      <c r="B23" s="66">
        <f>G15*H5+H15*J5-SUM(B15:F15)</f>
        <v>0</v>
      </c>
      <c r="C23" s="43"/>
      <c r="D23" s="43">
        <f t="shared" ref="D23:D26" si="0">G15+H15</f>
        <v>1</v>
      </c>
      <c r="E23" s="43"/>
      <c r="F23" s="36"/>
    </row>
    <row r="24" spans="1:8" x14ac:dyDescent="0.25">
      <c r="A24" s="32" t="s">
        <v>89</v>
      </c>
      <c r="B24" s="66">
        <f>G16*H6+H16*J6-SUM(B16:F16)</f>
        <v>0</v>
      </c>
      <c r="C24" s="43"/>
      <c r="D24" s="43">
        <f t="shared" si="0"/>
        <v>0</v>
      </c>
      <c r="E24" s="43"/>
      <c r="F24" s="36"/>
    </row>
    <row r="25" spans="1:8" x14ac:dyDescent="0.25">
      <c r="A25" s="32" t="s">
        <v>90</v>
      </c>
      <c r="B25" s="66">
        <f>G17*H7+H17*J7-SUM(B17:F17)</f>
        <v>0</v>
      </c>
      <c r="C25" s="43"/>
      <c r="D25" s="43">
        <f t="shared" si="0"/>
        <v>1</v>
      </c>
      <c r="E25" s="43"/>
      <c r="F25" s="36"/>
    </row>
    <row r="26" spans="1:8" ht="15.75" thickBot="1" x14ac:dyDescent="0.3">
      <c r="A26" s="57" t="s">
        <v>91</v>
      </c>
      <c r="B26" s="73">
        <f>G18*H8+H18*J8-SUM(B18:F18)</f>
        <v>3</v>
      </c>
      <c r="C26" s="39"/>
      <c r="D26" s="39">
        <f t="shared" si="0"/>
        <v>1</v>
      </c>
      <c r="E26" s="39"/>
      <c r="F26" s="41"/>
    </row>
    <row r="27" spans="1:8" x14ac:dyDescent="0.25">
      <c r="A27" s="32"/>
      <c r="B27" s="114" t="s">
        <v>87</v>
      </c>
      <c r="C27" s="114" t="s">
        <v>88</v>
      </c>
      <c r="D27" s="114" t="s">
        <v>89</v>
      </c>
      <c r="E27" s="114" t="s">
        <v>90</v>
      </c>
      <c r="F27" s="114" t="s">
        <v>91</v>
      </c>
    </row>
    <row r="28" spans="1:8" ht="15.75" thickBot="1" x14ac:dyDescent="0.3">
      <c r="A28" s="37" t="s">
        <v>72</v>
      </c>
      <c r="B28" s="73">
        <f>B9-SUM(B14:B18)</f>
        <v>0</v>
      </c>
      <c r="C28" s="74">
        <f>C9-SUM(C14:C18)</f>
        <v>0</v>
      </c>
      <c r="D28" s="74">
        <f>D9-SUM(D14:D18)</f>
        <v>0</v>
      </c>
      <c r="E28" s="74">
        <f>E9-SUM(E14:E18)</f>
        <v>0</v>
      </c>
      <c r="F28" s="153">
        <f>F9-SUM(F14:F18)</f>
        <v>0</v>
      </c>
    </row>
    <row r="30" spans="1:8" ht="15.75" thickBot="1" x14ac:dyDescent="0.3">
      <c r="A30" s="18" t="s">
        <v>73</v>
      </c>
    </row>
    <row r="31" spans="1:8" ht="15.75" thickBot="1" x14ac:dyDescent="0.3">
      <c r="A31" s="76" t="s">
        <v>74</v>
      </c>
      <c r="B31" s="154">
        <f>SUMPRODUCT(B14:F18,B4:F8)+SUMPRODUCT(G14:G18,G4:G8)+SUMPRODUCT(H14:H18,I4:I8)</f>
        <v>23751</v>
      </c>
      <c r="D31" s="77"/>
      <c r="E31" s="43"/>
      <c r="F31" s="43"/>
    </row>
  </sheetData>
  <mergeCells count="2">
    <mergeCell ref="B2:F2"/>
    <mergeCell ref="B12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4"/>
  <sheetViews>
    <sheetView workbookViewId="0">
      <selection activeCell="N11" sqref="N11"/>
    </sheetView>
  </sheetViews>
  <sheetFormatPr defaultRowHeight="15" x14ac:dyDescent="0.25"/>
  <cols>
    <col min="3" max="3" width="11.28515625" bestFit="1" customWidth="1"/>
    <col min="7" max="7" width="11.7109375" bestFit="1" customWidth="1"/>
    <col min="9" max="9" width="13.7109375" bestFit="1" customWidth="1"/>
    <col min="10" max="10" width="11" bestFit="1" customWidth="1"/>
  </cols>
  <sheetData>
    <row r="2" spans="2:2" ht="21" x14ac:dyDescent="0.35">
      <c r="B2" s="2" t="s">
        <v>3</v>
      </c>
    </row>
    <row r="4" spans="2:2" x14ac:dyDescent="0.25">
      <c r="B4" t="s">
        <v>0</v>
      </c>
    </row>
    <row r="5" spans="2:2" x14ac:dyDescent="0.25">
      <c r="B5" t="s">
        <v>1</v>
      </c>
    </row>
    <row r="6" spans="2:2" x14ac:dyDescent="0.25">
      <c r="B6" t="s">
        <v>2</v>
      </c>
    </row>
    <row r="8" spans="2:2" x14ac:dyDescent="0.25">
      <c r="B8" t="s">
        <v>4</v>
      </c>
    </row>
    <row r="9" spans="2:2" x14ac:dyDescent="0.25">
      <c r="B9" t="s">
        <v>13</v>
      </c>
    </row>
    <row r="10" spans="2:2" x14ac:dyDescent="0.25">
      <c r="B10" t="s">
        <v>5</v>
      </c>
    </row>
    <row r="11" spans="2:2" x14ac:dyDescent="0.25">
      <c r="B11" t="s">
        <v>6</v>
      </c>
    </row>
    <row r="12" spans="2:2" x14ac:dyDescent="0.25">
      <c r="B12" t="s">
        <v>7</v>
      </c>
    </row>
    <row r="13" spans="2:2" x14ac:dyDescent="0.25">
      <c r="B13" t="s">
        <v>9</v>
      </c>
    </row>
    <row r="14" spans="2:2" x14ac:dyDescent="0.25">
      <c r="B14" t="s">
        <v>15</v>
      </c>
    </row>
    <row r="16" spans="2:2" x14ac:dyDescent="0.25">
      <c r="B16" t="s">
        <v>8</v>
      </c>
    </row>
    <row r="17" spans="2:9" x14ac:dyDescent="0.25">
      <c r="B17" t="s">
        <v>12</v>
      </c>
    </row>
    <row r="18" spans="2:9" x14ac:dyDescent="0.25">
      <c r="B18" t="s">
        <v>14</v>
      </c>
    </row>
    <row r="22" spans="2:9" x14ac:dyDescent="0.25">
      <c r="B22" s="1" t="s">
        <v>10</v>
      </c>
    </row>
    <row r="23" spans="2:9" x14ac:dyDescent="0.25">
      <c r="B23" s="6" t="s">
        <v>11</v>
      </c>
      <c r="C23" s="6">
        <v>1</v>
      </c>
      <c r="D23" s="6">
        <v>2</v>
      </c>
      <c r="E23" s="6">
        <v>3</v>
      </c>
      <c r="F23" s="6">
        <v>4</v>
      </c>
      <c r="G23" s="6">
        <v>5</v>
      </c>
      <c r="H23" s="6">
        <v>6</v>
      </c>
      <c r="I23" s="6">
        <v>7</v>
      </c>
    </row>
    <row r="24" spans="2:9" x14ac:dyDescent="0.25">
      <c r="B24" s="6">
        <v>1</v>
      </c>
      <c r="C24" s="7">
        <v>0</v>
      </c>
      <c r="D24" s="5">
        <v>5</v>
      </c>
      <c r="E24" s="5">
        <v>3</v>
      </c>
      <c r="F24" s="5">
        <v>5</v>
      </c>
      <c r="G24" s="5">
        <v>5</v>
      </c>
      <c r="H24" s="5">
        <v>20</v>
      </c>
      <c r="I24" s="5">
        <v>20</v>
      </c>
    </row>
    <row r="25" spans="2:9" x14ac:dyDescent="0.25">
      <c r="B25" s="6">
        <v>2</v>
      </c>
      <c r="C25" s="5">
        <v>9</v>
      </c>
      <c r="D25" s="7">
        <v>0</v>
      </c>
      <c r="E25" s="5">
        <v>9</v>
      </c>
      <c r="F25" s="5">
        <v>1</v>
      </c>
      <c r="G25" s="5">
        <v>1</v>
      </c>
      <c r="H25" s="5">
        <v>8</v>
      </c>
      <c r="I25" s="5">
        <v>15</v>
      </c>
    </row>
    <row r="26" spans="2:9" x14ac:dyDescent="0.25">
      <c r="B26" s="6">
        <v>3</v>
      </c>
      <c r="C26" s="5">
        <v>0.4</v>
      </c>
      <c r="D26" s="5">
        <v>8</v>
      </c>
      <c r="E26" s="7">
        <v>0</v>
      </c>
      <c r="F26" s="5">
        <v>1</v>
      </c>
      <c r="G26" s="5">
        <v>0.5</v>
      </c>
      <c r="H26" s="5">
        <v>10</v>
      </c>
      <c r="I26" s="5">
        <v>12</v>
      </c>
    </row>
    <row r="27" spans="2:9" x14ac:dyDescent="0.25">
      <c r="B27" s="6">
        <v>4</v>
      </c>
      <c r="C27" s="7">
        <v>0</v>
      </c>
      <c r="D27" s="7">
        <v>0</v>
      </c>
      <c r="E27" s="7">
        <v>0</v>
      </c>
      <c r="F27" s="7">
        <v>0</v>
      </c>
      <c r="G27" s="5">
        <v>1.2</v>
      </c>
      <c r="H27" s="5">
        <v>2</v>
      </c>
      <c r="I27" s="5">
        <v>12</v>
      </c>
    </row>
    <row r="28" spans="2:9" x14ac:dyDescent="0.25">
      <c r="B28" s="6">
        <v>5</v>
      </c>
      <c r="C28" s="7">
        <v>0</v>
      </c>
      <c r="D28" s="7">
        <v>0</v>
      </c>
      <c r="E28" s="7">
        <v>0</v>
      </c>
      <c r="F28" s="5">
        <v>0.8</v>
      </c>
      <c r="G28" s="7">
        <v>0</v>
      </c>
      <c r="H28" s="5">
        <v>2</v>
      </c>
      <c r="I28" s="5">
        <v>12</v>
      </c>
    </row>
    <row r="29" spans="2:9" x14ac:dyDescent="0.25">
      <c r="B29" s="6">
        <v>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5">
        <v>1</v>
      </c>
    </row>
    <row r="30" spans="2:9" x14ac:dyDescent="0.25">
      <c r="B30" s="6">
        <v>7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5">
        <v>7</v>
      </c>
      <c r="I30" s="7">
        <v>0</v>
      </c>
    </row>
    <row r="34" spans="2:12" x14ac:dyDescent="0.25">
      <c r="B34" s="1" t="s">
        <v>17</v>
      </c>
      <c r="C34" s="1"/>
      <c r="D34" s="8">
        <v>200</v>
      </c>
    </row>
    <row r="35" spans="2:12" x14ac:dyDescent="0.25">
      <c r="B35" s="1" t="s">
        <v>36</v>
      </c>
      <c r="D35">
        <f>SUMPRODUCT(D39:D64,E39:E64)</f>
        <v>2320</v>
      </c>
    </row>
    <row r="37" spans="2:12" x14ac:dyDescent="0.25">
      <c r="B37" s="1" t="s">
        <v>18</v>
      </c>
      <c r="I37" s="1" t="s">
        <v>24</v>
      </c>
      <c r="J37" s="1"/>
    </row>
    <row r="38" spans="2:12" x14ac:dyDescent="0.25">
      <c r="B38" s="6" t="s">
        <v>19</v>
      </c>
      <c r="C38" s="6" t="s">
        <v>20</v>
      </c>
      <c r="D38" s="6" t="s">
        <v>21</v>
      </c>
      <c r="E38" s="6" t="s">
        <v>22</v>
      </c>
      <c r="F38" s="6"/>
      <c r="G38" s="6" t="s">
        <v>16</v>
      </c>
      <c r="I38" s="162" t="s">
        <v>11</v>
      </c>
      <c r="J38" s="163"/>
      <c r="K38" s="163"/>
      <c r="L38" s="164"/>
    </row>
    <row r="39" spans="2:12" x14ac:dyDescent="0.25">
      <c r="B39" s="4">
        <v>1</v>
      </c>
      <c r="C39" s="4">
        <v>2</v>
      </c>
      <c r="D39" s="5">
        <f>D24</f>
        <v>5</v>
      </c>
      <c r="E39" s="9">
        <v>0</v>
      </c>
      <c r="F39" s="4" t="s">
        <v>23</v>
      </c>
      <c r="G39" s="4">
        <f>$D$34</f>
        <v>200</v>
      </c>
      <c r="I39" s="10" t="s">
        <v>26</v>
      </c>
      <c r="J39" s="11" t="s">
        <v>28</v>
      </c>
      <c r="K39" s="11"/>
      <c r="L39" s="11" t="s">
        <v>29</v>
      </c>
    </row>
    <row r="40" spans="2:12" x14ac:dyDescent="0.25">
      <c r="B40" s="4">
        <v>1</v>
      </c>
      <c r="C40" s="4">
        <v>3</v>
      </c>
      <c r="D40" s="5">
        <f>E24</f>
        <v>3</v>
      </c>
      <c r="E40" s="9">
        <v>180</v>
      </c>
      <c r="F40" s="4" t="s">
        <v>23</v>
      </c>
      <c r="G40" s="4">
        <f t="shared" ref="G40:G64" si="0">$D$34</f>
        <v>200</v>
      </c>
      <c r="I40" s="12">
        <v>1</v>
      </c>
      <c r="J40" s="11">
        <f>SUM(E39:E44)-E45-E51</f>
        <v>180</v>
      </c>
      <c r="K40" s="11" t="s">
        <v>23</v>
      </c>
      <c r="L40" s="11">
        <v>200</v>
      </c>
    </row>
    <row r="41" spans="2:12" x14ac:dyDescent="0.25">
      <c r="B41" s="4">
        <v>1</v>
      </c>
      <c r="C41" s="4">
        <v>4</v>
      </c>
      <c r="D41" s="5">
        <f>F24</f>
        <v>5</v>
      </c>
      <c r="E41" s="9">
        <v>0</v>
      </c>
      <c r="F41" s="4" t="s">
        <v>23</v>
      </c>
      <c r="G41" s="4">
        <f t="shared" si="0"/>
        <v>200</v>
      </c>
      <c r="I41" s="12">
        <v>2</v>
      </c>
      <c r="J41" s="11">
        <f>SUM(E45:E50)-E39-E52</f>
        <v>300</v>
      </c>
      <c r="K41" s="11" t="s">
        <v>23</v>
      </c>
      <c r="L41" s="11">
        <v>300</v>
      </c>
    </row>
    <row r="42" spans="2:12" x14ac:dyDescent="0.25">
      <c r="B42" s="4">
        <v>1</v>
      </c>
      <c r="C42" s="4">
        <v>5</v>
      </c>
      <c r="D42" s="5">
        <f>G24</f>
        <v>5</v>
      </c>
      <c r="E42" s="9">
        <v>0</v>
      </c>
      <c r="F42" s="4" t="s">
        <v>23</v>
      </c>
      <c r="G42" s="4">
        <f t="shared" si="0"/>
        <v>200</v>
      </c>
      <c r="I42" s="12">
        <v>3</v>
      </c>
      <c r="J42" s="11">
        <f>SUM(E51:E56)-E40-E46</f>
        <v>100</v>
      </c>
      <c r="K42" s="11" t="s">
        <v>23</v>
      </c>
      <c r="L42" s="11">
        <v>100</v>
      </c>
    </row>
    <row r="43" spans="2:12" x14ac:dyDescent="0.25">
      <c r="B43" s="4">
        <v>1</v>
      </c>
      <c r="C43" s="4">
        <v>6</v>
      </c>
      <c r="D43" s="5">
        <f>H24</f>
        <v>20</v>
      </c>
      <c r="E43" s="9">
        <v>0</v>
      </c>
      <c r="F43" s="4" t="s">
        <v>23</v>
      </c>
      <c r="G43" s="4">
        <f t="shared" si="0"/>
        <v>200</v>
      </c>
    </row>
    <row r="44" spans="2:12" x14ac:dyDescent="0.25">
      <c r="B44" s="4">
        <v>1</v>
      </c>
      <c r="C44" s="4">
        <v>7</v>
      </c>
      <c r="D44" s="5">
        <f>I24</f>
        <v>20</v>
      </c>
      <c r="E44" s="9">
        <v>0</v>
      </c>
      <c r="F44" s="4" t="s">
        <v>23</v>
      </c>
      <c r="G44" s="4">
        <f t="shared" si="0"/>
        <v>200</v>
      </c>
      <c r="I44" s="10" t="s">
        <v>25</v>
      </c>
      <c r="J44" s="11" t="s">
        <v>32</v>
      </c>
      <c r="K44" s="11"/>
      <c r="L44" s="11" t="s">
        <v>30</v>
      </c>
    </row>
    <row r="45" spans="2:12" x14ac:dyDescent="0.25">
      <c r="B45" s="4">
        <v>2</v>
      </c>
      <c r="C45" s="4">
        <v>1</v>
      </c>
      <c r="D45" s="5">
        <f>C25</f>
        <v>9</v>
      </c>
      <c r="E45" s="9">
        <v>0</v>
      </c>
      <c r="F45" s="4" t="s">
        <v>23</v>
      </c>
      <c r="G45" s="4">
        <f t="shared" si="0"/>
        <v>200</v>
      </c>
      <c r="I45" s="13">
        <v>4</v>
      </c>
      <c r="J45" s="11">
        <f>E41+E47+E53+E60-SUM(E57:E59)</f>
        <v>0</v>
      </c>
      <c r="K45" s="11" t="s">
        <v>31</v>
      </c>
      <c r="L45" s="11">
        <v>0</v>
      </c>
    </row>
    <row r="46" spans="2:12" x14ac:dyDescent="0.25">
      <c r="B46" s="4">
        <v>2</v>
      </c>
      <c r="C46" s="4">
        <v>3</v>
      </c>
      <c r="D46" s="5">
        <f>E25</f>
        <v>9</v>
      </c>
      <c r="E46" s="9">
        <v>0</v>
      </c>
      <c r="F46" s="4" t="s">
        <v>23</v>
      </c>
      <c r="G46" s="4">
        <f t="shared" si="0"/>
        <v>200</v>
      </c>
      <c r="I46" s="12">
        <v>5</v>
      </c>
      <c r="J46" s="11">
        <f>E42+E48+E54+E57-SUM(E60:E62)</f>
        <v>0</v>
      </c>
      <c r="K46" s="11" t="s">
        <v>31</v>
      </c>
      <c r="L46" s="11">
        <v>0</v>
      </c>
    </row>
    <row r="47" spans="2:12" x14ac:dyDescent="0.25">
      <c r="B47" s="4">
        <v>2</v>
      </c>
      <c r="C47" s="4">
        <v>4</v>
      </c>
      <c r="D47" s="5">
        <f>F25</f>
        <v>1</v>
      </c>
      <c r="E47" s="9">
        <v>300</v>
      </c>
      <c r="F47" s="4" t="s">
        <v>23</v>
      </c>
      <c r="G47" s="4">
        <f t="shared" si="0"/>
        <v>200</v>
      </c>
    </row>
    <row r="48" spans="2:12" x14ac:dyDescent="0.25">
      <c r="B48" s="4">
        <v>2</v>
      </c>
      <c r="C48" s="4">
        <v>5</v>
      </c>
      <c r="D48" s="5">
        <f>G25</f>
        <v>1</v>
      </c>
      <c r="E48" s="9">
        <v>0</v>
      </c>
      <c r="F48" s="4" t="s">
        <v>23</v>
      </c>
      <c r="G48" s="4">
        <f t="shared" si="0"/>
        <v>200</v>
      </c>
      <c r="I48" s="10" t="s">
        <v>27</v>
      </c>
      <c r="J48" s="11" t="s">
        <v>33</v>
      </c>
      <c r="K48" s="11"/>
      <c r="L48" s="11" t="s">
        <v>35</v>
      </c>
    </row>
    <row r="49" spans="2:12" x14ac:dyDescent="0.25">
      <c r="B49" s="4">
        <v>2</v>
      </c>
      <c r="C49" s="4">
        <v>6</v>
      </c>
      <c r="D49" s="5">
        <f>H25</f>
        <v>8</v>
      </c>
      <c r="E49" s="9">
        <v>0</v>
      </c>
      <c r="F49" s="4" t="s">
        <v>23</v>
      </c>
      <c r="G49" s="4">
        <f t="shared" si="0"/>
        <v>200</v>
      </c>
      <c r="I49" s="12">
        <v>6</v>
      </c>
      <c r="J49" s="11">
        <f>E43+E49+E55+E61+E64+E58-E63</f>
        <v>400</v>
      </c>
      <c r="K49" s="11" t="s">
        <v>34</v>
      </c>
      <c r="L49" s="11">
        <v>400</v>
      </c>
    </row>
    <row r="50" spans="2:12" x14ac:dyDescent="0.25">
      <c r="B50" s="4">
        <v>2</v>
      </c>
      <c r="C50" s="4">
        <v>7</v>
      </c>
      <c r="D50" s="5">
        <f>I25</f>
        <v>15</v>
      </c>
      <c r="E50" s="9">
        <v>0</v>
      </c>
      <c r="F50" s="4" t="s">
        <v>23</v>
      </c>
      <c r="G50" s="4">
        <f t="shared" si="0"/>
        <v>200</v>
      </c>
      <c r="I50" s="12">
        <v>7</v>
      </c>
      <c r="J50" s="11">
        <f>E44+E50+E56+E59+E62+E63-E64</f>
        <v>180</v>
      </c>
      <c r="K50" s="11" t="s">
        <v>34</v>
      </c>
      <c r="L50" s="11">
        <v>180</v>
      </c>
    </row>
    <row r="51" spans="2:12" x14ac:dyDescent="0.25">
      <c r="B51" s="4">
        <v>3</v>
      </c>
      <c r="C51" s="4">
        <v>1</v>
      </c>
      <c r="D51" s="5">
        <f>C26</f>
        <v>0.4</v>
      </c>
      <c r="E51" s="9">
        <v>0</v>
      </c>
      <c r="F51" s="4" t="s">
        <v>23</v>
      </c>
      <c r="G51" s="4">
        <f t="shared" si="0"/>
        <v>200</v>
      </c>
      <c r="K51" s="3"/>
    </row>
    <row r="52" spans="2:12" x14ac:dyDescent="0.25">
      <c r="B52" s="4">
        <v>3</v>
      </c>
      <c r="C52" s="4">
        <v>2</v>
      </c>
      <c r="D52" s="5">
        <f>D26</f>
        <v>8</v>
      </c>
      <c r="E52" s="9">
        <v>0</v>
      </c>
      <c r="F52" s="4" t="s">
        <v>23</v>
      </c>
      <c r="G52" s="4">
        <f t="shared" si="0"/>
        <v>200</v>
      </c>
    </row>
    <row r="53" spans="2:12" x14ac:dyDescent="0.25">
      <c r="B53" s="4">
        <v>3</v>
      </c>
      <c r="C53" s="4">
        <v>4</v>
      </c>
      <c r="D53" s="5">
        <f>F26</f>
        <v>1</v>
      </c>
      <c r="E53" s="9">
        <v>0</v>
      </c>
      <c r="F53" s="4" t="s">
        <v>23</v>
      </c>
      <c r="G53" s="4">
        <f t="shared" si="0"/>
        <v>200</v>
      </c>
    </row>
    <row r="54" spans="2:12" x14ac:dyDescent="0.25">
      <c r="B54" s="4">
        <v>3</v>
      </c>
      <c r="C54" s="4">
        <v>5</v>
      </c>
      <c r="D54" s="5">
        <f>G26</f>
        <v>0.5</v>
      </c>
      <c r="E54" s="9">
        <v>280</v>
      </c>
      <c r="F54" s="4" t="s">
        <v>23</v>
      </c>
      <c r="G54" s="4">
        <f t="shared" si="0"/>
        <v>200</v>
      </c>
    </row>
    <row r="55" spans="2:12" x14ac:dyDescent="0.25">
      <c r="B55" s="4">
        <v>3</v>
      </c>
      <c r="C55" s="4">
        <v>6</v>
      </c>
      <c r="D55" s="5">
        <f>H26</f>
        <v>10</v>
      </c>
      <c r="E55" s="9">
        <v>0</v>
      </c>
      <c r="F55" s="4" t="s">
        <v>23</v>
      </c>
      <c r="G55" s="4">
        <f t="shared" si="0"/>
        <v>200</v>
      </c>
    </row>
    <row r="56" spans="2:12" x14ac:dyDescent="0.25">
      <c r="B56" s="4">
        <v>3</v>
      </c>
      <c r="C56" s="4">
        <v>7</v>
      </c>
      <c r="D56" s="5">
        <f>I26</f>
        <v>12</v>
      </c>
      <c r="E56" s="9">
        <v>0</v>
      </c>
      <c r="F56" s="4" t="s">
        <v>23</v>
      </c>
      <c r="G56" s="4">
        <f t="shared" si="0"/>
        <v>200</v>
      </c>
    </row>
    <row r="57" spans="2:12" x14ac:dyDescent="0.25">
      <c r="B57" s="4">
        <v>4</v>
      </c>
      <c r="C57" s="4">
        <v>5</v>
      </c>
      <c r="D57" s="5">
        <f>G27</f>
        <v>1.2</v>
      </c>
      <c r="E57" s="9">
        <v>0</v>
      </c>
      <c r="F57" s="4" t="s">
        <v>23</v>
      </c>
      <c r="G57" s="4">
        <f t="shared" si="0"/>
        <v>200</v>
      </c>
    </row>
    <row r="58" spans="2:12" x14ac:dyDescent="0.25">
      <c r="B58" s="4">
        <v>4</v>
      </c>
      <c r="C58" s="4">
        <v>6</v>
      </c>
      <c r="D58" s="5">
        <f>H27</f>
        <v>2</v>
      </c>
      <c r="E58" s="9">
        <v>300</v>
      </c>
      <c r="F58" s="4" t="s">
        <v>23</v>
      </c>
      <c r="G58" s="4">
        <f t="shared" si="0"/>
        <v>200</v>
      </c>
    </row>
    <row r="59" spans="2:12" x14ac:dyDescent="0.25">
      <c r="B59" s="4">
        <v>4</v>
      </c>
      <c r="C59" s="4">
        <v>7</v>
      </c>
      <c r="D59" s="5">
        <f>I27</f>
        <v>12</v>
      </c>
      <c r="E59" s="9">
        <v>0</v>
      </c>
      <c r="F59" s="4" t="s">
        <v>23</v>
      </c>
      <c r="G59" s="4">
        <f t="shared" si="0"/>
        <v>200</v>
      </c>
    </row>
    <row r="60" spans="2:12" x14ac:dyDescent="0.25">
      <c r="B60" s="4">
        <v>5</v>
      </c>
      <c r="C60" s="4">
        <v>4</v>
      </c>
      <c r="D60" s="5">
        <f>F28</f>
        <v>0.8</v>
      </c>
      <c r="E60" s="9">
        <v>0</v>
      </c>
      <c r="F60" s="4" t="s">
        <v>23</v>
      </c>
      <c r="G60" s="4">
        <f t="shared" si="0"/>
        <v>200</v>
      </c>
      <c r="H60" s="3"/>
    </row>
    <row r="61" spans="2:12" x14ac:dyDescent="0.25">
      <c r="B61" s="4">
        <v>5</v>
      </c>
      <c r="C61" s="4">
        <v>6</v>
      </c>
      <c r="D61" s="5">
        <f>H28</f>
        <v>2</v>
      </c>
      <c r="E61" s="9">
        <v>280</v>
      </c>
      <c r="F61" s="4" t="s">
        <v>23</v>
      </c>
      <c r="G61" s="4">
        <f t="shared" si="0"/>
        <v>200</v>
      </c>
    </row>
    <row r="62" spans="2:12" x14ac:dyDescent="0.25">
      <c r="B62" s="4">
        <v>5</v>
      </c>
      <c r="C62" s="4">
        <v>7</v>
      </c>
      <c r="D62" s="5">
        <f>I28</f>
        <v>12</v>
      </c>
      <c r="E62" s="9">
        <v>0</v>
      </c>
      <c r="F62" s="4" t="s">
        <v>23</v>
      </c>
      <c r="G62" s="4">
        <f t="shared" si="0"/>
        <v>200</v>
      </c>
    </row>
    <row r="63" spans="2:12" x14ac:dyDescent="0.25">
      <c r="B63" s="4">
        <v>6</v>
      </c>
      <c r="C63" s="4">
        <v>7</v>
      </c>
      <c r="D63" s="5">
        <f>I29</f>
        <v>1</v>
      </c>
      <c r="E63" s="9">
        <v>180</v>
      </c>
      <c r="F63" s="4" t="s">
        <v>23</v>
      </c>
      <c r="G63" s="4">
        <f t="shared" si="0"/>
        <v>200</v>
      </c>
    </row>
    <row r="64" spans="2:12" x14ac:dyDescent="0.25">
      <c r="B64" s="4">
        <v>7</v>
      </c>
      <c r="C64" s="4">
        <v>6</v>
      </c>
      <c r="D64" s="5">
        <f>H30</f>
        <v>7</v>
      </c>
      <c r="E64" s="9">
        <v>0</v>
      </c>
      <c r="F64" s="4" t="s">
        <v>23</v>
      </c>
      <c r="G64" s="4">
        <f t="shared" si="0"/>
        <v>200</v>
      </c>
    </row>
  </sheetData>
  <mergeCells count="1">
    <mergeCell ref="I38:L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3"/>
  <sheetViews>
    <sheetView tabSelected="1" topLeftCell="A22" workbookViewId="0">
      <selection activeCell="G17" sqref="G17"/>
    </sheetView>
  </sheetViews>
  <sheetFormatPr defaultRowHeight="15" x14ac:dyDescent="0.25"/>
  <cols>
    <col min="3" max="3" width="11.28515625" bestFit="1" customWidth="1"/>
    <col min="5" max="6" width="14.140625" bestFit="1" customWidth="1"/>
    <col min="7" max="8" width="11.7109375" bestFit="1" customWidth="1"/>
    <col min="9" max="9" width="13.7109375" bestFit="1" customWidth="1"/>
    <col min="10" max="10" width="11" bestFit="1" customWidth="1"/>
    <col min="13" max="13" width="24" bestFit="1" customWidth="1"/>
    <col min="14" max="14" width="16.140625" bestFit="1" customWidth="1"/>
    <col min="15" max="15" width="15.42578125" bestFit="1" customWidth="1"/>
    <col min="17" max="18" width="11.7109375" bestFit="1" customWidth="1"/>
  </cols>
  <sheetData>
    <row r="2" spans="2:2" ht="21" x14ac:dyDescent="0.35">
      <c r="B2" s="2" t="s">
        <v>50</v>
      </c>
    </row>
    <row r="4" spans="2:2" x14ac:dyDescent="0.25">
      <c r="B4" t="s">
        <v>0</v>
      </c>
    </row>
    <row r="5" spans="2:2" x14ac:dyDescent="0.25">
      <c r="B5" t="s">
        <v>1</v>
      </c>
    </row>
    <row r="6" spans="2:2" x14ac:dyDescent="0.25">
      <c r="B6" t="s">
        <v>2</v>
      </c>
    </row>
    <row r="8" spans="2:2" x14ac:dyDescent="0.25">
      <c r="B8" t="s">
        <v>4</v>
      </c>
    </row>
    <row r="9" spans="2:2" x14ac:dyDescent="0.25">
      <c r="B9" t="s">
        <v>13</v>
      </c>
    </row>
    <row r="10" spans="2:2" x14ac:dyDescent="0.25">
      <c r="B10" t="s">
        <v>5</v>
      </c>
    </row>
    <row r="11" spans="2:2" x14ac:dyDescent="0.25">
      <c r="B11" t="s">
        <v>7</v>
      </c>
    </row>
    <row r="12" spans="2:2" x14ac:dyDescent="0.25">
      <c r="B12" t="s">
        <v>9</v>
      </c>
    </row>
    <row r="13" spans="2:2" x14ac:dyDescent="0.25">
      <c r="B13" t="s">
        <v>15</v>
      </c>
    </row>
    <row r="15" spans="2:2" x14ac:dyDescent="0.25">
      <c r="B15" t="s">
        <v>8</v>
      </c>
    </row>
    <row r="16" spans="2:2" x14ac:dyDescent="0.25">
      <c r="B16" t="s">
        <v>12</v>
      </c>
    </row>
    <row r="17" spans="2:9" x14ac:dyDescent="0.25">
      <c r="B17" t="s">
        <v>14</v>
      </c>
    </row>
    <row r="21" spans="2:9" x14ac:dyDescent="0.25">
      <c r="B21" s="1" t="s">
        <v>10</v>
      </c>
    </row>
    <row r="22" spans="2:9" x14ac:dyDescent="0.25">
      <c r="B22" s="6" t="s">
        <v>11</v>
      </c>
      <c r="C22" s="6">
        <v>1</v>
      </c>
      <c r="D22" s="6">
        <v>2</v>
      </c>
      <c r="E22" s="6">
        <v>3</v>
      </c>
      <c r="F22" s="6">
        <v>4</v>
      </c>
      <c r="G22" s="6">
        <v>5</v>
      </c>
      <c r="H22" s="6">
        <v>6</v>
      </c>
      <c r="I22" s="6">
        <v>7</v>
      </c>
    </row>
    <row r="23" spans="2:9" x14ac:dyDescent="0.25">
      <c r="B23" s="6">
        <v>1</v>
      </c>
      <c r="C23" s="7">
        <v>0</v>
      </c>
      <c r="D23" s="5">
        <v>5</v>
      </c>
      <c r="E23" s="5">
        <v>3</v>
      </c>
      <c r="F23" s="5">
        <v>5</v>
      </c>
      <c r="G23" s="5">
        <v>5</v>
      </c>
      <c r="H23" s="5">
        <v>20</v>
      </c>
      <c r="I23" s="5">
        <v>20</v>
      </c>
    </row>
    <row r="24" spans="2:9" x14ac:dyDescent="0.25">
      <c r="B24" s="6">
        <v>2</v>
      </c>
      <c r="C24" s="5">
        <v>9</v>
      </c>
      <c r="D24" s="7">
        <v>0</v>
      </c>
      <c r="E24" s="5">
        <v>9</v>
      </c>
      <c r="F24" s="5">
        <v>1</v>
      </c>
      <c r="G24" s="5">
        <v>1</v>
      </c>
      <c r="H24" s="5">
        <v>8</v>
      </c>
      <c r="I24" s="5">
        <v>15</v>
      </c>
    </row>
    <row r="25" spans="2:9" x14ac:dyDescent="0.25">
      <c r="B25" s="6">
        <v>3</v>
      </c>
      <c r="C25" s="5">
        <v>0.4</v>
      </c>
      <c r="D25" s="5">
        <v>8</v>
      </c>
      <c r="E25" s="7">
        <v>0</v>
      </c>
      <c r="F25" s="5">
        <v>1</v>
      </c>
      <c r="G25" s="5">
        <v>0.5</v>
      </c>
      <c r="H25" s="5">
        <v>10</v>
      </c>
      <c r="I25" s="5">
        <v>12</v>
      </c>
    </row>
    <row r="26" spans="2:9" x14ac:dyDescent="0.25">
      <c r="B26" s="6">
        <v>4</v>
      </c>
      <c r="C26" s="7">
        <v>0</v>
      </c>
      <c r="D26" s="7">
        <v>0</v>
      </c>
      <c r="E26" s="7">
        <v>0</v>
      </c>
      <c r="F26" s="7">
        <v>0</v>
      </c>
      <c r="G26" s="5">
        <v>1.2</v>
      </c>
      <c r="H26" s="5">
        <v>2</v>
      </c>
      <c r="I26" s="5">
        <v>12</v>
      </c>
    </row>
    <row r="27" spans="2:9" x14ac:dyDescent="0.25">
      <c r="B27" s="6">
        <v>5</v>
      </c>
      <c r="C27" s="7">
        <v>0</v>
      </c>
      <c r="D27" s="7">
        <v>0</v>
      </c>
      <c r="E27" s="7">
        <v>0</v>
      </c>
      <c r="F27" s="5">
        <v>0.8</v>
      </c>
      <c r="G27" s="7">
        <v>0</v>
      </c>
      <c r="H27" s="5">
        <v>2</v>
      </c>
      <c r="I27" s="5">
        <v>12</v>
      </c>
    </row>
    <row r="28" spans="2:9" x14ac:dyDescent="0.25">
      <c r="B28" s="6">
        <v>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5">
        <v>1</v>
      </c>
    </row>
    <row r="29" spans="2:9" x14ac:dyDescent="0.25">
      <c r="B29" s="6">
        <v>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5">
        <v>7</v>
      </c>
      <c r="I29" s="7">
        <v>0</v>
      </c>
    </row>
    <row r="33" spans="2:18" x14ac:dyDescent="0.25">
      <c r="B33" s="1" t="s">
        <v>17</v>
      </c>
      <c r="C33" s="1"/>
      <c r="D33" s="8">
        <v>300</v>
      </c>
    </row>
    <row r="34" spans="2:18" x14ac:dyDescent="0.25">
      <c r="B34" s="1" t="s">
        <v>36</v>
      </c>
      <c r="D34" s="3">
        <f>SUMPRODUCT(D38:D63,E38:E63)+SUMPRODUCT(D38:D63,F38:F63)</f>
        <v>5570</v>
      </c>
    </row>
    <row r="36" spans="2:18" x14ac:dyDescent="0.25">
      <c r="B36" s="1" t="s">
        <v>18</v>
      </c>
      <c r="M36" s="1" t="s">
        <v>24</v>
      </c>
      <c r="N36" s="1"/>
      <c r="O36" s="1"/>
    </row>
    <row r="37" spans="2:18" x14ac:dyDescent="0.25">
      <c r="B37" s="6" t="s">
        <v>19</v>
      </c>
      <c r="C37" s="6" t="s">
        <v>20</v>
      </c>
      <c r="D37" s="6" t="s">
        <v>21</v>
      </c>
      <c r="E37" s="6" t="s">
        <v>37</v>
      </c>
      <c r="F37" s="6" t="s">
        <v>38</v>
      </c>
      <c r="G37" s="6" t="s">
        <v>49</v>
      </c>
      <c r="H37" s="6"/>
      <c r="I37" s="6" t="s">
        <v>16</v>
      </c>
      <c r="M37" s="162" t="s">
        <v>11</v>
      </c>
      <c r="N37" s="163"/>
      <c r="O37" s="163"/>
      <c r="P37" s="163"/>
      <c r="Q37" s="163"/>
      <c r="R37" s="164"/>
    </row>
    <row r="38" spans="2:18" x14ac:dyDescent="0.25">
      <c r="B38" s="4">
        <v>1</v>
      </c>
      <c r="C38" s="4">
        <v>2</v>
      </c>
      <c r="D38" s="5">
        <f>D23</f>
        <v>5</v>
      </c>
      <c r="E38" s="14">
        <v>0</v>
      </c>
      <c r="F38" s="14">
        <v>0</v>
      </c>
      <c r="G38" s="15">
        <f t="shared" ref="G38:G63" si="0">E38+F38</f>
        <v>0</v>
      </c>
      <c r="H38" s="4" t="s">
        <v>23</v>
      </c>
      <c r="I38" s="4">
        <f>$D$33</f>
        <v>300</v>
      </c>
      <c r="M38" s="10" t="s">
        <v>26</v>
      </c>
      <c r="N38" s="11" t="s">
        <v>39</v>
      </c>
      <c r="O38" s="11" t="s">
        <v>40</v>
      </c>
      <c r="P38" s="11"/>
      <c r="Q38" s="11" t="s">
        <v>43</v>
      </c>
      <c r="R38" s="11" t="s">
        <v>44</v>
      </c>
    </row>
    <row r="39" spans="2:18" x14ac:dyDescent="0.25">
      <c r="B39" s="4">
        <v>1</v>
      </c>
      <c r="C39" s="4">
        <v>3</v>
      </c>
      <c r="D39" s="5">
        <f>E23</f>
        <v>3</v>
      </c>
      <c r="E39" s="14">
        <v>180</v>
      </c>
      <c r="F39" s="14">
        <v>120</v>
      </c>
      <c r="G39" s="15">
        <f t="shared" si="0"/>
        <v>300</v>
      </c>
      <c r="H39" s="4" t="s">
        <v>23</v>
      </c>
      <c r="I39" s="4">
        <f t="shared" ref="I39:I63" si="1">$D$33</f>
        <v>300</v>
      </c>
      <c r="M39" s="12">
        <v>1</v>
      </c>
      <c r="N39" s="16">
        <f>SUM(E38:E43)-E44-E50</f>
        <v>180</v>
      </c>
      <c r="O39" s="16">
        <f>SUM(F38:F43)-F44-F50</f>
        <v>140</v>
      </c>
      <c r="P39" s="11" t="s">
        <v>23</v>
      </c>
      <c r="Q39" s="11">
        <v>200</v>
      </c>
      <c r="R39" s="11">
        <v>200</v>
      </c>
    </row>
    <row r="40" spans="2:18" x14ac:dyDescent="0.25">
      <c r="B40" s="4">
        <v>1</v>
      </c>
      <c r="C40" s="4">
        <v>4</v>
      </c>
      <c r="D40" s="5">
        <f>F23</f>
        <v>5</v>
      </c>
      <c r="E40" s="14">
        <v>0</v>
      </c>
      <c r="F40" s="14">
        <v>20</v>
      </c>
      <c r="G40" s="15">
        <f t="shared" si="0"/>
        <v>20</v>
      </c>
      <c r="H40" s="4" t="s">
        <v>23</v>
      </c>
      <c r="I40" s="4">
        <f t="shared" si="1"/>
        <v>300</v>
      </c>
      <c r="M40" s="12">
        <v>2</v>
      </c>
      <c r="N40" s="16">
        <f>SUM(E44:E49)-E38-E51</f>
        <v>300</v>
      </c>
      <c r="O40" s="16">
        <f>SUM(F44:F49)-F38-F51</f>
        <v>100</v>
      </c>
      <c r="P40" s="11" t="s">
        <v>23</v>
      </c>
      <c r="Q40" s="11">
        <v>300</v>
      </c>
      <c r="R40" s="11">
        <v>100</v>
      </c>
    </row>
    <row r="41" spans="2:18" x14ac:dyDescent="0.25">
      <c r="B41" s="4">
        <v>1</v>
      </c>
      <c r="C41" s="4">
        <v>5</v>
      </c>
      <c r="D41" s="5">
        <f>G23</f>
        <v>5</v>
      </c>
      <c r="E41" s="14">
        <v>0</v>
      </c>
      <c r="F41" s="14">
        <v>0</v>
      </c>
      <c r="G41" s="15">
        <f t="shared" si="0"/>
        <v>0</v>
      </c>
      <c r="H41" s="4" t="s">
        <v>23</v>
      </c>
      <c r="I41" s="4">
        <f t="shared" si="1"/>
        <v>300</v>
      </c>
      <c r="M41" s="12">
        <v>3</v>
      </c>
      <c r="N41" s="16">
        <f>SUM(E50:E55)-E39-E45</f>
        <v>100</v>
      </c>
      <c r="O41" s="16">
        <f>SUM(F50:F55)-F39-F45</f>
        <v>100</v>
      </c>
      <c r="P41" s="11" t="s">
        <v>23</v>
      </c>
      <c r="Q41" s="11">
        <v>100</v>
      </c>
      <c r="R41" s="11">
        <v>100</v>
      </c>
    </row>
    <row r="42" spans="2:18" x14ac:dyDescent="0.25">
      <c r="B42" s="4">
        <v>1</v>
      </c>
      <c r="C42" s="4">
        <v>6</v>
      </c>
      <c r="D42" s="5">
        <f>H23</f>
        <v>20</v>
      </c>
      <c r="E42" s="14">
        <v>0</v>
      </c>
      <c r="F42" s="14">
        <v>0</v>
      </c>
      <c r="G42" s="15">
        <f t="shared" si="0"/>
        <v>0</v>
      </c>
      <c r="H42" s="4" t="s">
        <v>23</v>
      </c>
      <c r="I42" s="4">
        <f t="shared" si="1"/>
        <v>300</v>
      </c>
    </row>
    <row r="43" spans="2:18" x14ac:dyDescent="0.25">
      <c r="B43" s="4">
        <v>1</v>
      </c>
      <c r="C43" s="4">
        <v>7</v>
      </c>
      <c r="D43" s="5">
        <f>I23</f>
        <v>20</v>
      </c>
      <c r="E43" s="14">
        <v>0</v>
      </c>
      <c r="F43" s="14">
        <v>0</v>
      </c>
      <c r="G43" s="15">
        <f t="shared" si="0"/>
        <v>0</v>
      </c>
      <c r="H43" s="4" t="s">
        <v>23</v>
      </c>
      <c r="I43" s="4">
        <f t="shared" si="1"/>
        <v>300</v>
      </c>
      <c r="M43" s="10" t="s">
        <v>25</v>
      </c>
      <c r="N43" s="11" t="s">
        <v>39</v>
      </c>
      <c r="O43" s="11" t="s">
        <v>40</v>
      </c>
      <c r="P43" s="11"/>
      <c r="Q43" s="11" t="s">
        <v>45</v>
      </c>
      <c r="R43" s="11" t="s">
        <v>46</v>
      </c>
    </row>
    <row r="44" spans="2:18" x14ac:dyDescent="0.25">
      <c r="B44" s="4">
        <v>2</v>
      </c>
      <c r="C44" s="4">
        <v>1</v>
      </c>
      <c r="D44" s="5">
        <f>C24</f>
        <v>9</v>
      </c>
      <c r="E44" s="14">
        <v>0</v>
      </c>
      <c r="F44" s="14">
        <v>0</v>
      </c>
      <c r="G44" s="15">
        <f t="shared" si="0"/>
        <v>0</v>
      </c>
      <c r="H44" s="4" t="s">
        <v>23</v>
      </c>
      <c r="I44" s="4">
        <f t="shared" si="1"/>
        <v>300</v>
      </c>
      <c r="M44" s="13">
        <v>4</v>
      </c>
      <c r="N44" s="17">
        <f>E40+E46+E52+E59-SUM(E56:E58)</f>
        <v>0</v>
      </c>
      <c r="O44" s="17">
        <f>F40+F46+F52+F59-SUM(F56:F58)</f>
        <v>0</v>
      </c>
      <c r="P44" s="11" t="s">
        <v>31</v>
      </c>
      <c r="Q44" s="11">
        <v>0</v>
      </c>
      <c r="R44" s="11">
        <v>0</v>
      </c>
    </row>
    <row r="45" spans="2:18" x14ac:dyDescent="0.25">
      <c r="B45" s="4">
        <v>2</v>
      </c>
      <c r="C45" s="4">
        <v>3</v>
      </c>
      <c r="D45" s="5">
        <f>E24</f>
        <v>9</v>
      </c>
      <c r="E45" s="14">
        <v>0</v>
      </c>
      <c r="F45" s="14">
        <v>0</v>
      </c>
      <c r="G45" s="15">
        <f t="shared" si="0"/>
        <v>0</v>
      </c>
      <c r="H45" s="4" t="s">
        <v>23</v>
      </c>
      <c r="I45" s="4">
        <f t="shared" si="1"/>
        <v>300</v>
      </c>
      <c r="M45" s="12">
        <v>5</v>
      </c>
      <c r="N45" s="17">
        <f>E41+E47+E53+E56-SUM(E59:E61)</f>
        <v>0</v>
      </c>
      <c r="O45" s="17">
        <f>F41+F47+F53+F56-SUM(F59:F61)</f>
        <v>0</v>
      </c>
      <c r="P45" s="11" t="s">
        <v>31</v>
      </c>
      <c r="Q45" s="11">
        <v>0</v>
      </c>
      <c r="R45" s="11">
        <v>0</v>
      </c>
    </row>
    <row r="46" spans="2:18" x14ac:dyDescent="0.25">
      <c r="B46" s="4">
        <v>2</v>
      </c>
      <c r="C46" s="4">
        <v>4</v>
      </c>
      <c r="D46" s="5">
        <f>F24</f>
        <v>1</v>
      </c>
      <c r="E46" s="14">
        <v>100</v>
      </c>
      <c r="F46" s="14">
        <v>0</v>
      </c>
      <c r="G46" s="15">
        <f t="shared" si="0"/>
        <v>100</v>
      </c>
      <c r="H46" s="4" t="s">
        <v>23</v>
      </c>
      <c r="I46" s="4">
        <f t="shared" si="1"/>
        <v>300</v>
      </c>
    </row>
    <row r="47" spans="2:18" x14ac:dyDescent="0.25">
      <c r="B47" s="4">
        <v>2</v>
      </c>
      <c r="C47" s="4">
        <v>5</v>
      </c>
      <c r="D47" s="5">
        <f>G24</f>
        <v>1</v>
      </c>
      <c r="E47" s="14">
        <v>0</v>
      </c>
      <c r="F47" s="14">
        <v>0</v>
      </c>
      <c r="G47" s="15">
        <f t="shared" si="0"/>
        <v>0</v>
      </c>
      <c r="H47" s="4" t="s">
        <v>23</v>
      </c>
      <c r="I47" s="4">
        <f t="shared" si="1"/>
        <v>300</v>
      </c>
      <c r="M47" s="10" t="s">
        <v>27</v>
      </c>
      <c r="N47" s="11" t="s">
        <v>41</v>
      </c>
      <c r="O47" s="11" t="s">
        <v>42</v>
      </c>
      <c r="P47" s="11"/>
      <c r="Q47" s="11" t="s">
        <v>47</v>
      </c>
      <c r="R47" s="11" t="s">
        <v>48</v>
      </c>
    </row>
    <row r="48" spans="2:18" x14ac:dyDescent="0.25">
      <c r="B48" s="4">
        <v>2</v>
      </c>
      <c r="C48" s="4">
        <v>6</v>
      </c>
      <c r="D48" s="5">
        <f>H24</f>
        <v>8</v>
      </c>
      <c r="E48" s="14">
        <v>200</v>
      </c>
      <c r="F48" s="14">
        <v>100</v>
      </c>
      <c r="G48" s="15">
        <f t="shared" si="0"/>
        <v>300</v>
      </c>
      <c r="H48" s="4" t="s">
        <v>23</v>
      </c>
      <c r="I48" s="4">
        <f t="shared" si="1"/>
        <v>300</v>
      </c>
      <c r="M48" s="12">
        <v>6</v>
      </c>
      <c r="N48" s="16">
        <f>E42+E48+E54+E60+E63+E57-E62</f>
        <v>400</v>
      </c>
      <c r="O48" s="16">
        <f>F42+F48+F54+F60+F63+F57-F62</f>
        <v>200</v>
      </c>
      <c r="P48" s="11" t="s">
        <v>34</v>
      </c>
      <c r="Q48" s="11">
        <v>400</v>
      </c>
      <c r="R48" s="11">
        <v>200</v>
      </c>
    </row>
    <row r="49" spans="2:18" x14ac:dyDescent="0.25">
      <c r="B49" s="4">
        <v>2</v>
      </c>
      <c r="C49" s="4">
        <v>7</v>
      </c>
      <c r="D49" s="5">
        <f>I24</f>
        <v>15</v>
      </c>
      <c r="E49" s="14">
        <v>0</v>
      </c>
      <c r="F49" s="14">
        <v>0</v>
      </c>
      <c r="G49" s="15">
        <f t="shared" si="0"/>
        <v>0</v>
      </c>
      <c r="H49" s="4" t="s">
        <v>23</v>
      </c>
      <c r="I49" s="4">
        <f t="shared" si="1"/>
        <v>300</v>
      </c>
      <c r="M49" s="12">
        <v>7</v>
      </c>
      <c r="N49" s="16">
        <f>E43+E49+E55+E58+E61+E62-E63</f>
        <v>180</v>
      </c>
      <c r="O49" s="16">
        <f>F43+F49+F55+F58+F61+F62-F63</f>
        <v>140</v>
      </c>
      <c r="P49" s="11" t="s">
        <v>34</v>
      </c>
      <c r="Q49" s="11">
        <v>180</v>
      </c>
      <c r="R49" s="11">
        <v>140</v>
      </c>
    </row>
    <row r="50" spans="2:18" x14ac:dyDescent="0.25">
      <c r="B50" s="4">
        <v>3</v>
      </c>
      <c r="C50" s="4">
        <v>1</v>
      </c>
      <c r="D50" s="5">
        <f>C25</f>
        <v>0.4</v>
      </c>
      <c r="E50" s="14">
        <v>0</v>
      </c>
      <c r="F50" s="14">
        <v>0</v>
      </c>
      <c r="G50" s="15">
        <f t="shared" si="0"/>
        <v>0</v>
      </c>
      <c r="H50" s="4" t="s">
        <v>23</v>
      </c>
      <c r="I50" s="4">
        <f t="shared" si="1"/>
        <v>300</v>
      </c>
      <c r="K50" s="3"/>
    </row>
    <row r="51" spans="2:18" x14ac:dyDescent="0.25">
      <c r="B51" s="4">
        <v>3</v>
      </c>
      <c r="C51" s="4">
        <v>2</v>
      </c>
      <c r="D51" s="5">
        <f>D25</f>
        <v>8</v>
      </c>
      <c r="E51" s="14">
        <v>0</v>
      </c>
      <c r="F51" s="14">
        <v>0</v>
      </c>
      <c r="G51" s="15">
        <f t="shared" si="0"/>
        <v>0</v>
      </c>
      <c r="H51" s="4" t="s">
        <v>23</v>
      </c>
      <c r="I51" s="4">
        <f t="shared" si="1"/>
        <v>300</v>
      </c>
    </row>
    <row r="52" spans="2:18" x14ac:dyDescent="0.25">
      <c r="B52" s="4">
        <v>3</v>
      </c>
      <c r="C52" s="4">
        <v>4</v>
      </c>
      <c r="D52" s="5">
        <f>F25</f>
        <v>1</v>
      </c>
      <c r="E52" s="14">
        <v>0</v>
      </c>
      <c r="F52" s="14">
        <v>180</v>
      </c>
      <c r="G52" s="15">
        <f t="shared" si="0"/>
        <v>180</v>
      </c>
      <c r="H52" s="4" t="s">
        <v>23</v>
      </c>
      <c r="I52" s="4">
        <f t="shared" si="1"/>
        <v>300</v>
      </c>
    </row>
    <row r="53" spans="2:18" x14ac:dyDescent="0.25">
      <c r="B53" s="4">
        <v>3</v>
      </c>
      <c r="C53" s="4">
        <v>5</v>
      </c>
      <c r="D53" s="5">
        <f>G25</f>
        <v>0.5</v>
      </c>
      <c r="E53" s="14">
        <v>280</v>
      </c>
      <c r="F53" s="14">
        <v>20</v>
      </c>
      <c r="G53" s="15">
        <f t="shared" si="0"/>
        <v>300</v>
      </c>
      <c r="H53" s="4" t="s">
        <v>23</v>
      </c>
      <c r="I53" s="4">
        <f t="shared" si="1"/>
        <v>300</v>
      </c>
    </row>
    <row r="54" spans="2:18" x14ac:dyDescent="0.25">
      <c r="B54" s="4">
        <v>3</v>
      </c>
      <c r="C54" s="4">
        <v>6</v>
      </c>
      <c r="D54" s="5">
        <f>H25</f>
        <v>10</v>
      </c>
      <c r="E54" s="14">
        <v>0</v>
      </c>
      <c r="F54" s="14">
        <v>0</v>
      </c>
      <c r="G54" s="15">
        <f t="shared" si="0"/>
        <v>0</v>
      </c>
      <c r="H54" s="4" t="s">
        <v>23</v>
      </c>
      <c r="I54" s="4">
        <f t="shared" si="1"/>
        <v>300</v>
      </c>
    </row>
    <row r="55" spans="2:18" x14ac:dyDescent="0.25">
      <c r="B55" s="4">
        <v>3</v>
      </c>
      <c r="C55" s="4">
        <v>7</v>
      </c>
      <c r="D55" s="5">
        <f>I25</f>
        <v>12</v>
      </c>
      <c r="E55" s="14">
        <v>0</v>
      </c>
      <c r="F55" s="14">
        <v>20</v>
      </c>
      <c r="G55" s="15">
        <f t="shared" si="0"/>
        <v>20</v>
      </c>
      <c r="H55" s="4" t="s">
        <v>23</v>
      </c>
      <c r="I55" s="4">
        <f t="shared" si="1"/>
        <v>300</v>
      </c>
    </row>
    <row r="56" spans="2:18" x14ac:dyDescent="0.25">
      <c r="B56" s="4">
        <v>4</v>
      </c>
      <c r="C56" s="4">
        <v>5</v>
      </c>
      <c r="D56" s="5">
        <f>G26</f>
        <v>1.2</v>
      </c>
      <c r="E56" s="14">
        <v>0</v>
      </c>
      <c r="F56" s="14">
        <v>0</v>
      </c>
      <c r="G56" s="15">
        <f t="shared" si="0"/>
        <v>0</v>
      </c>
      <c r="H56" s="4" t="s">
        <v>23</v>
      </c>
      <c r="I56" s="4">
        <f t="shared" si="1"/>
        <v>300</v>
      </c>
    </row>
    <row r="57" spans="2:18" x14ac:dyDescent="0.25">
      <c r="B57" s="4">
        <v>4</v>
      </c>
      <c r="C57" s="4">
        <v>6</v>
      </c>
      <c r="D57" s="5">
        <f>H26</f>
        <v>2</v>
      </c>
      <c r="E57" s="14">
        <v>100</v>
      </c>
      <c r="F57" s="14">
        <v>200</v>
      </c>
      <c r="G57" s="15">
        <f t="shared" si="0"/>
        <v>300</v>
      </c>
      <c r="H57" s="4" t="s">
        <v>23</v>
      </c>
      <c r="I57" s="4">
        <f t="shared" si="1"/>
        <v>300</v>
      </c>
    </row>
    <row r="58" spans="2:18" x14ac:dyDescent="0.25">
      <c r="B58" s="4">
        <v>4</v>
      </c>
      <c r="C58" s="4">
        <v>7</v>
      </c>
      <c r="D58" s="5">
        <f>I26</f>
        <v>12</v>
      </c>
      <c r="E58" s="14">
        <v>0</v>
      </c>
      <c r="F58" s="14">
        <v>0</v>
      </c>
      <c r="G58" s="15">
        <f t="shared" si="0"/>
        <v>0</v>
      </c>
      <c r="H58" s="4" t="s">
        <v>23</v>
      </c>
      <c r="I58" s="4">
        <f t="shared" si="1"/>
        <v>300</v>
      </c>
    </row>
    <row r="59" spans="2:18" x14ac:dyDescent="0.25">
      <c r="B59" s="4">
        <v>5</v>
      </c>
      <c r="C59" s="4">
        <v>4</v>
      </c>
      <c r="D59" s="5">
        <f>F27</f>
        <v>0.8</v>
      </c>
      <c r="E59" s="14">
        <v>0</v>
      </c>
      <c r="F59" s="14">
        <v>0</v>
      </c>
      <c r="G59" s="15">
        <f t="shared" si="0"/>
        <v>0</v>
      </c>
      <c r="H59" s="4" t="s">
        <v>23</v>
      </c>
      <c r="I59" s="4">
        <f t="shared" si="1"/>
        <v>300</v>
      </c>
    </row>
    <row r="60" spans="2:18" x14ac:dyDescent="0.25">
      <c r="B60" s="4">
        <v>5</v>
      </c>
      <c r="C60" s="4">
        <v>6</v>
      </c>
      <c r="D60" s="5">
        <f>H27</f>
        <v>2</v>
      </c>
      <c r="E60" s="14">
        <v>280</v>
      </c>
      <c r="F60" s="14">
        <v>20</v>
      </c>
      <c r="G60" s="15">
        <f t="shared" si="0"/>
        <v>300</v>
      </c>
      <c r="H60" s="4" t="s">
        <v>23</v>
      </c>
      <c r="I60" s="4">
        <f t="shared" si="1"/>
        <v>300</v>
      </c>
    </row>
    <row r="61" spans="2:18" x14ac:dyDescent="0.25">
      <c r="B61" s="4">
        <v>5</v>
      </c>
      <c r="C61" s="4">
        <v>7</v>
      </c>
      <c r="D61" s="5">
        <f>I27</f>
        <v>12</v>
      </c>
      <c r="E61" s="14">
        <v>0</v>
      </c>
      <c r="F61" s="14">
        <v>0</v>
      </c>
      <c r="G61" s="15">
        <f t="shared" si="0"/>
        <v>0</v>
      </c>
      <c r="H61" s="4" t="s">
        <v>23</v>
      </c>
      <c r="I61" s="4">
        <f t="shared" si="1"/>
        <v>300</v>
      </c>
    </row>
    <row r="62" spans="2:18" x14ac:dyDescent="0.25">
      <c r="B62" s="4">
        <v>6</v>
      </c>
      <c r="C62" s="4">
        <v>7</v>
      </c>
      <c r="D62" s="5">
        <f>I28</f>
        <v>1</v>
      </c>
      <c r="E62" s="14">
        <v>180</v>
      </c>
      <c r="F62" s="14">
        <v>120</v>
      </c>
      <c r="G62" s="15">
        <f t="shared" si="0"/>
        <v>300</v>
      </c>
      <c r="H62" s="4" t="s">
        <v>23</v>
      </c>
      <c r="I62" s="4">
        <f t="shared" si="1"/>
        <v>300</v>
      </c>
    </row>
    <row r="63" spans="2:18" x14ac:dyDescent="0.25">
      <c r="B63" s="4">
        <v>7</v>
      </c>
      <c r="C63" s="4">
        <v>6</v>
      </c>
      <c r="D63" s="5">
        <f>H29</f>
        <v>7</v>
      </c>
      <c r="E63" s="14">
        <v>0</v>
      </c>
      <c r="F63" s="14">
        <v>0</v>
      </c>
      <c r="G63" s="15">
        <f t="shared" si="0"/>
        <v>0</v>
      </c>
      <c r="H63" s="4" t="s">
        <v>23</v>
      </c>
      <c r="I63" s="4">
        <f t="shared" si="1"/>
        <v>300</v>
      </c>
    </row>
  </sheetData>
  <mergeCells count="1">
    <mergeCell ref="M37:R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Network Model 1</vt:lpstr>
      <vt:lpstr>Network Model 2</vt:lpstr>
      <vt:lpstr>Network Model 3</vt:lpstr>
      <vt:lpstr>Network Model 4</vt:lpstr>
      <vt:lpstr>Network model 5</vt:lpstr>
      <vt:lpstr>Network model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2014-09-29T12:50:25Z</dcterms:modified>
</cp:coreProperties>
</file>